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ras\07_OBRAS E PROJETOS\2025\Reforma - CRAS\1- PROJETO\Licitação\"/>
    </mc:Choice>
  </mc:AlternateContent>
  <xr:revisionPtr revIDLastSave="0" documentId="8_{D327736A-957B-4BAB-8722-DA5435B305DD}" xr6:coauthVersionLast="47" xr6:coauthVersionMax="47" xr10:uidLastSave="{00000000-0000-0000-0000-000000000000}"/>
  <bookViews>
    <workbookView xWindow="-120" yWindow="-120" windowWidth="29040" windowHeight="15840" xr2:uid="{3ED9C511-487D-4414-A07A-14E75D26F96B}"/>
  </bookViews>
  <sheets>
    <sheet name="Orçamento" sheetId="1" r:id="rId1"/>
  </sheets>
  <definedNames>
    <definedName name="_xlnm.Print_Area" localSheetId="0">Orçamento!$B$2:$Q$205</definedName>
    <definedName name="_xlnm.Print_Titles" localSheetId="0">Orçamento!$10:$11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0" i="1" l="1"/>
  <c r="A197" i="1"/>
  <c r="F196" i="1"/>
  <c r="F195" i="1"/>
  <c r="P190" i="1"/>
  <c r="N190" i="1"/>
  <c r="M190" i="1"/>
  <c r="K190" i="1"/>
  <c r="J190" i="1"/>
  <c r="Q190" i="1" s="1"/>
  <c r="O190" i="1" s="1"/>
  <c r="Q189" i="1"/>
  <c r="N189" i="1"/>
  <c r="P189" i="1" s="1"/>
  <c r="K189" i="1"/>
  <c r="J189" i="1"/>
  <c r="N188" i="1"/>
  <c r="M188" i="1" s="1"/>
  <c r="K188" i="1"/>
  <c r="J188" i="1"/>
  <c r="Q188" i="1" s="1"/>
  <c r="P187" i="1"/>
  <c r="N187" i="1"/>
  <c r="K187" i="1"/>
  <c r="J187" i="1"/>
  <c r="M187" i="1" s="1"/>
  <c r="Q186" i="1"/>
  <c r="N186" i="1"/>
  <c r="P186" i="1" s="1"/>
  <c r="K186" i="1"/>
  <c r="J186" i="1"/>
  <c r="Q185" i="1"/>
  <c r="P185" i="1"/>
  <c r="O185" i="1"/>
  <c r="N185" i="1"/>
  <c r="M185" i="1"/>
  <c r="K185" i="1"/>
  <c r="J185" i="1"/>
  <c r="N184" i="1"/>
  <c r="P184" i="1" s="1"/>
  <c r="K184" i="1"/>
  <c r="J184" i="1"/>
  <c r="A184" i="1"/>
  <c r="A185" i="1" s="1"/>
  <c r="A186" i="1" s="1"/>
  <c r="A187" i="1" s="1"/>
  <c r="A188" i="1" s="1"/>
  <c r="A189" i="1" s="1"/>
  <c r="A190" i="1" s="1"/>
  <c r="P180" i="1"/>
  <c r="N180" i="1"/>
  <c r="K180" i="1"/>
  <c r="J180" i="1"/>
  <c r="M180" i="1" s="1"/>
  <c r="Q179" i="1"/>
  <c r="O179" i="1" s="1"/>
  <c r="N179" i="1"/>
  <c r="P179" i="1" s="1"/>
  <c r="K179" i="1"/>
  <c r="J179" i="1"/>
  <c r="A179" i="1"/>
  <c r="A180" i="1" s="1"/>
  <c r="Q178" i="1"/>
  <c r="O178" i="1" s="1"/>
  <c r="P178" i="1"/>
  <c r="N178" i="1"/>
  <c r="M178" i="1"/>
  <c r="K178" i="1"/>
  <c r="J178" i="1"/>
  <c r="N177" i="1"/>
  <c r="P177" i="1" s="1"/>
  <c r="P181" i="1" s="1"/>
  <c r="K177" i="1"/>
  <c r="J177" i="1"/>
  <c r="P176" i="1"/>
  <c r="N176" i="1"/>
  <c r="K176" i="1"/>
  <c r="J176" i="1"/>
  <c r="Q176" i="1" s="1"/>
  <c r="A176" i="1"/>
  <c r="A177" i="1" s="1"/>
  <c r="A178" i="1" s="1"/>
  <c r="Q172" i="1"/>
  <c r="O172" i="1" s="1"/>
  <c r="P172" i="1"/>
  <c r="N172" i="1"/>
  <c r="M172" i="1"/>
  <c r="K172" i="1"/>
  <c r="J172" i="1"/>
  <c r="N171" i="1"/>
  <c r="P171" i="1" s="1"/>
  <c r="K171" i="1"/>
  <c r="J171" i="1"/>
  <c r="P170" i="1"/>
  <c r="N170" i="1"/>
  <c r="M170" i="1"/>
  <c r="K170" i="1"/>
  <c r="J170" i="1"/>
  <c r="Q170" i="1" s="1"/>
  <c r="O170" i="1" s="1"/>
  <c r="Q169" i="1"/>
  <c r="N169" i="1"/>
  <c r="K169" i="1"/>
  <c r="J169" i="1"/>
  <c r="N168" i="1"/>
  <c r="M168" i="1" s="1"/>
  <c r="K168" i="1"/>
  <c r="J168" i="1"/>
  <c r="Q168" i="1" s="1"/>
  <c r="P167" i="1"/>
  <c r="N167" i="1"/>
  <c r="K167" i="1"/>
  <c r="J167" i="1"/>
  <c r="M167" i="1" s="1"/>
  <c r="Q166" i="1"/>
  <c r="O166" i="1" s="1"/>
  <c r="P166" i="1"/>
  <c r="N166" i="1"/>
  <c r="M166" i="1" s="1"/>
  <c r="K166" i="1"/>
  <c r="J166" i="1"/>
  <c r="Q165" i="1"/>
  <c r="O165" i="1" s="1"/>
  <c r="P165" i="1"/>
  <c r="N165" i="1"/>
  <c r="M165" i="1"/>
  <c r="K165" i="1"/>
  <c r="J165" i="1"/>
  <c r="N164" i="1"/>
  <c r="P164" i="1" s="1"/>
  <c r="K164" i="1"/>
  <c r="J164" i="1"/>
  <c r="P163" i="1"/>
  <c r="N163" i="1"/>
  <c r="K163" i="1"/>
  <c r="J163" i="1"/>
  <c r="Q163" i="1" s="1"/>
  <c r="O163" i="1" s="1"/>
  <c r="P162" i="1"/>
  <c r="N162" i="1"/>
  <c r="M162" i="1"/>
  <c r="K162" i="1"/>
  <c r="J162" i="1"/>
  <c r="Q162" i="1" s="1"/>
  <c r="O162" i="1" s="1"/>
  <c r="Q161" i="1"/>
  <c r="N161" i="1"/>
  <c r="K161" i="1"/>
  <c r="J161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N157" i="1"/>
  <c r="P157" i="1" s="1"/>
  <c r="K157" i="1"/>
  <c r="J157" i="1"/>
  <c r="P156" i="1"/>
  <c r="N156" i="1"/>
  <c r="K156" i="1"/>
  <c r="J156" i="1"/>
  <c r="Q156" i="1" s="1"/>
  <c r="O156" i="1" s="1"/>
  <c r="P155" i="1"/>
  <c r="N155" i="1"/>
  <c r="M155" i="1"/>
  <c r="K155" i="1"/>
  <c r="J155" i="1"/>
  <c r="Q155" i="1" s="1"/>
  <c r="O155" i="1" s="1"/>
  <c r="Q154" i="1"/>
  <c r="N154" i="1"/>
  <c r="K154" i="1"/>
  <c r="J154" i="1"/>
  <c r="A154" i="1"/>
  <c r="A155" i="1" s="1"/>
  <c r="A156" i="1" s="1"/>
  <c r="A157" i="1" s="1"/>
  <c r="N153" i="1"/>
  <c r="M153" i="1" s="1"/>
  <c r="K153" i="1"/>
  <c r="J153" i="1"/>
  <c r="Q153" i="1" s="1"/>
  <c r="A153" i="1"/>
  <c r="P149" i="1"/>
  <c r="N149" i="1"/>
  <c r="K149" i="1"/>
  <c r="J149" i="1"/>
  <c r="Q149" i="1" s="1"/>
  <c r="O149" i="1" s="1"/>
  <c r="P148" i="1"/>
  <c r="N148" i="1"/>
  <c r="M148" i="1"/>
  <c r="K148" i="1"/>
  <c r="J148" i="1"/>
  <c r="Q148" i="1" s="1"/>
  <c r="Q147" i="1"/>
  <c r="N147" i="1"/>
  <c r="K147" i="1"/>
  <c r="J147" i="1"/>
  <c r="N146" i="1"/>
  <c r="M146" i="1" s="1"/>
  <c r="K146" i="1"/>
  <c r="J146" i="1"/>
  <c r="Q146" i="1" s="1"/>
  <c r="P145" i="1"/>
  <c r="N145" i="1"/>
  <c r="K145" i="1"/>
  <c r="J145" i="1"/>
  <c r="Q144" i="1"/>
  <c r="O144" i="1" s="1"/>
  <c r="P144" i="1"/>
  <c r="N144" i="1"/>
  <c r="M144" i="1"/>
  <c r="K144" i="1"/>
  <c r="J144" i="1"/>
  <c r="A144" i="1"/>
  <c r="A145" i="1" s="1"/>
  <c r="A146" i="1" s="1"/>
  <c r="A147" i="1" s="1"/>
  <c r="A148" i="1" s="1"/>
  <c r="A149" i="1" s="1"/>
  <c r="Q140" i="1"/>
  <c r="N140" i="1"/>
  <c r="K140" i="1"/>
  <c r="J140" i="1"/>
  <c r="N139" i="1"/>
  <c r="M139" i="1" s="1"/>
  <c r="K139" i="1"/>
  <c r="J139" i="1"/>
  <c r="Q139" i="1" s="1"/>
  <c r="P138" i="1"/>
  <c r="N138" i="1"/>
  <c r="K138" i="1"/>
  <c r="J138" i="1"/>
  <c r="Q137" i="1"/>
  <c r="O137" i="1" s="1"/>
  <c r="P137" i="1"/>
  <c r="N137" i="1"/>
  <c r="M137" i="1"/>
  <c r="K137" i="1"/>
  <c r="J137" i="1"/>
  <c r="A137" i="1"/>
  <c r="A138" i="1" s="1"/>
  <c r="A139" i="1" s="1"/>
  <c r="A140" i="1" s="1"/>
  <c r="Q136" i="1"/>
  <c r="N136" i="1"/>
  <c r="P136" i="1" s="1"/>
  <c r="M136" i="1"/>
  <c r="K136" i="1"/>
  <c r="J136" i="1"/>
  <c r="A136" i="1"/>
  <c r="N135" i="1"/>
  <c r="P135" i="1" s="1"/>
  <c r="K135" i="1"/>
  <c r="J135" i="1"/>
  <c r="A135" i="1"/>
  <c r="P132" i="1"/>
  <c r="P131" i="1"/>
  <c r="N131" i="1"/>
  <c r="K131" i="1"/>
  <c r="J131" i="1"/>
  <c r="Q130" i="1"/>
  <c r="O130" i="1" s="1"/>
  <c r="P130" i="1"/>
  <c r="N130" i="1"/>
  <c r="M130" i="1"/>
  <c r="K130" i="1"/>
  <c r="J130" i="1"/>
  <c r="A130" i="1"/>
  <c r="A131" i="1" s="1"/>
  <c r="Q129" i="1"/>
  <c r="N129" i="1"/>
  <c r="P129" i="1" s="1"/>
  <c r="M129" i="1"/>
  <c r="K129" i="1"/>
  <c r="J129" i="1"/>
  <c r="A129" i="1"/>
  <c r="N125" i="1"/>
  <c r="P125" i="1" s="1"/>
  <c r="K125" i="1"/>
  <c r="J125" i="1"/>
  <c r="M125" i="1" s="1"/>
  <c r="P124" i="1"/>
  <c r="N124" i="1"/>
  <c r="K124" i="1"/>
  <c r="J124" i="1"/>
  <c r="Q123" i="1"/>
  <c r="O123" i="1" s="1"/>
  <c r="P123" i="1"/>
  <c r="N123" i="1"/>
  <c r="M123" i="1"/>
  <c r="K123" i="1"/>
  <c r="J123" i="1"/>
  <c r="Q122" i="1"/>
  <c r="N122" i="1"/>
  <c r="P122" i="1" s="1"/>
  <c r="M122" i="1"/>
  <c r="K122" i="1"/>
  <c r="J122" i="1"/>
  <c r="N121" i="1"/>
  <c r="P121" i="1" s="1"/>
  <c r="K121" i="1"/>
  <c r="J121" i="1"/>
  <c r="P120" i="1"/>
  <c r="O120" i="1"/>
  <c r="N120" i="1"/>
  <c r="K120" i="1"/>
  <c r="J120" i="1"/>
  <c r="Q120" i="1" s="1"/>
  <c r="Q119" i="1"/>
  <c r="P119" i="1"/>
  <c r="N119" i="1"/>
  <c r="M119" i="1"/>
  <c r="K119" i="1"/>
  <c r="J119" i="1"/>
  <c r="Q117" i="1"/>
  <c r="N117" i="1"/>
  <c r="K117" i="1"/>
  <c r="J117" i="1"/>
  <c r="N116" i="1"/>
  <c r="P116" i="1" s="1"/>
  <c r="K116" i="1"/>
  <c r="J116" i="1"/>
  <c r="M116" i="1" s="1"/>
  <c r="P115" i="1"/>
  <c r="N115" i="1"/>
  <c r="K115" i="1"/>
  <c r="J115" i="1"/>
  <c r="Q114" i="1"/>
  <c r="O114" i="1" s="1"/>
  <c r="P114" i="1"/>
  <c r="N114" i="1"/>
  <c r="M114" i="1"/>
  <c r="K114" i="1"/>
  <c r="J114" i="1"/>
  <c r="A114" i="1"/>
  <c r="A115" i="1" s="1"/>
  <c r="A116" i="1" s="1"/>
  <c r="A117" i="1" s="1"/>
  <c r="A119" i="1" s="1"/>
  <c r="A120" i="1" s="1"/>
  <c r="A121" i="1" s="1"/>
  <c r="A122" i="1" s="1"/>
  <c r="A123" i="1" s="1"/>
  <c r="A124" i="1" s="1"/>
  <c r="A125" i="1" s="1"/>
  <c r="Q113" i="1"/>
  <c r="N113" i="1"/>
  <c r="P113" i="1" s="1"/>
  <c r="M113" i="1"/>
  <c r="K113" i="1"/>
  <c r="J113" i="1"/>
  <c r="A113" i="1"/>
  <c r="N112" i="1"/>
  <c r="P112" i="1" s="1"/>
  <c r="K112" i="1"/>
  <c r="J112" i="1"/>
  <c r="A112" i="1"/>
  <c r="P107" i="1"/>
  <c r="N107" i="1"/>
  <c r="K107" i="1"/>
  <c r="J107" i="1"/>
  <c r="Q106" i="1"/>
  <c r="O106" i="1" s="1"/>
  <c r="P106" i="1"/>
  <c r="N106" i="1"/>
  <c r="M106" i="1"/>
  <c r="K106" i="1"/>
  <c r="J106" i="1"/>
  <c r="Q105" i="1"/>
  <c r="N105" i="1"/>
  <c r="P105" i="1" s="1"/>
  <c r="M105" i="1"/>
  <c r="K105" i="1"/>
  <c r="J105" i="1"/>
  <c r="N104" i="1"/>
  <c r="P104" i="1" s="1"/>
  <c r="K104" i="1"/>
  <c r="J104" i="1"/>
  <c r="P103" i="1"/>
  <c r="O103" i="1"/>
  <c r="N103" i="1"/>
  <c r="K103" i="1"/>
  <c r="J103" i="1"/>
  <c r="Q103" i="1" s="1"/>
  <c r="Q102" i="1"/>
  <c r="P102" i="1"/>
  <c r="N102" i="1"/>
  <c r="M102" i="1"/>
  <c r="K102" i="1"/>
  <c r="J102" i="1"/>
  <c r="Q101" i="1"/>
  <c r="N101" i="1"/>
  <c r="K101" i="1"/>
  <c r="J101" i="1"/>
  <c r="N100" i="1"/>
  <c r="P100" i="1" s="1"/>
  <c r="K100" i="1"/>
  <c r="J100" i="1"/>
  <c r="M100" i="1" s="1"/>
  <c r="P99" i="1"/>
  <c r="N99" i="1"/>
  <c r="K99" i="1"/>
  <c r="J99" i="1"/>
  <c r="Q98" i="1"/>
  <c r="O98" i="1" s="1"/>
  <c r="P98" i="1"/>
  <c r="N98" i="1"/>
  <c r="M98" i="1"/>
  <c r="K98" i="1"/>
  <c r="J98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Q97" i="1"/>
  <c r="N97" i="1"/>
  <c r="P97" i="1" s="1"/>
  <c r="M97" i="1"/>
  <c r="K97" i="1"/>
  <c r="J97" i="1"/>
  <c r="A97" i="1"/>
  <c r="N96" i="1"/>
  <c r="P96" i="1" s="1"/>
  <c r="K96" i="1"/>
  <c r="J96" i="1"/>
  <c r="A96" i="1"/>
  <c r="P95" i="1"/>
  <c r="N95" i="1"/>
  <c r="K95" i="1"/>
  <c r="J95" i="1"/>
  <c r="Q95" i="1" s="1"/>
  <c r="A95" i="1"/>
  <c r="Q91" i="1"/>
  <c r="O91" i="1" s="1"/>
  <c r="P91" i="1"/>
  <c r="N91" i="1"/>
  <c r="M91" i="1"/>
  <c r="K91" i="1"/>
  <c r="J91" i="1"/>
  <c r="Q90" i="1"/>
  <c r="O90" i="1" s="1"/>
  <c r="N90" i="1"/>
  <c r="P90" i="1" s="1"/>
  <c r="M90" i="1"/>
  <c r="K90" i="1"/>
  <c r="J90" i="1"/>
  <c r="N89" i="1"/>
  <c r="P89" i="1" s="1"/>
  <c r="K89" i="1"/>
  <c r="J89" i="1"/>
  <c r="P88" i="1"/>
  <c r="N88" i="1"/>
  <c r="K88" i="1"/>
  <c r="J88" i="1"/>
  <c r="Q88" i="1" s="1"/>
  <c r="O88" i="1" s="1"/>
  <c r="Q87" i="1"/>
  <c r="O87" i="1" s="1"/>
  <c r="P87" i="1"/>
  <c r="N87" i="1"/>
  <c r="M87" i="1"/>
  <c r="K87" i="1"/>
  <c r="J87" i="1"/>
  <c r="Q86" i="1"/>
  <c r="N86" i="1"/>
  <c r="K86" i="1"/>
  <c r="J86" i="1"/>
  <c r="N85" i="1"/>
  <c r="P85" i="1" s="1"/>
  <c r="K85" i="1"/>
  <c r="J85" i="1"/>
  <c r="P84" i="1"/>
  <c r="N84" i="1"/>
  <c r="K84" i="1"/>
  <c r="J84" i="1"/>
  <c r="Q83" i="1"/>
  <c r="P83" i="1"/>
  <c r="N83" i="1"/>
  <c r="M83" i="1"/>
  <c r="K83" i="1"/>
  <c r="J83" i="1"/>
  <c r="Q82" i="1"/>
  <c r="O82" i="1" s="1"/>
  <c r="N82" i="1"/>
  <c r="P82" i="1" s="1"/>
  <c r="M82" i="1"/>
  <c r="K82" i="1"/>
  <c r="J82" i="1"/>
  <c r="N81" i="1"/>
  <c r="P81" i="1" s="1"/>
  <c r="K81" i="1"/>
  <c r="J81" i="1"/>
  <c r="P80" i="1"/>
  <c r="N80" i="1"/>
  <c r="K80" i="1"/>
  <c r="J80" i="1"/>
  <c r="Q79" i="1"/>
  <c r="O79" i="1" s="1"/>
  <c r="P79" i="1"/>
  <c r="N79" i="1"/>
  <c r="M79" i="1"/>
  <c r="K79" i="1"/>
  <c r="J79" i="1"/>
  <c r="Q78" i="1"/>
  <c r="O78" i="1" s="1"/>
  <c r="N78" i="1"/>
  <c r="P78" i="1" s="1"/>
  <c r="M78" i="1"/>
  <c r="K78" i="1"/>
  <c r="J78" i="1"/>
  <c r="N77" i="1"/>
  <c r="P77" i="1" s="1"/>
  <c r="K77" i="1"/>
  <c r="J77" i="1"/>
  <c r="P76" i="1"/>
  <c r="N76" i="1"/>
  <c r="K76" i="1"/>
  <c r="J76" i="1"/>
  <c r="Q75" i="1"/>
  <c r="O75" i="1" s="1"/>
  <c r="P75" i="1"/>
  <c r="N75" i="1"/>
  <c r="M75" i="1"/>
  <c r="K75" i="1"/>
  <c r="J75" i="1"/>
  <c r="Q74" i="1"/>
  <c r="N74" i="1"/>
  <c r="P74" i="1" s="1"/>
  <c r="M74" i="1"/>
  <c r="K74" i="1"/>
  <c r="J74" i="1"/>
  <c r="N73" i="1"/>
  <c r="P73" i="1" s="1"/>
  <c r="K73" i="1"/>
  <c r="J73" i="1"/>
  <c r="P72" i="1"/>
  <c r="N72" i="1"/>
  <c r="K72" i="1"/>
  <c r="J72" i="1"/>
  <c r="Q71" i="1"/>
  <c r="P71" i="1"/>
  <c r="N71" i="1"/>
  <c r="M71" i="1"/>
  <c r="K71" i="1"/>
  <c r="J71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Q67" i="1"/>
  <c r="O67" i="1" s="1"/>
  <c r="N67" i="1"/>
  <c r="P67" i="1" s="1"/>
  <c r="K67" i="1"/>
  <c r="J67" i="1"/>
  <c r="N66" i="1"/>
  <c r="P66" i="1" s="1"/>
  <c r="K66" i="1"/>
  <c r="J66" i="1"/>
  <c r="P64" i="1"/>
  <c r="N64" i="1"/>
  <c r="K64" i="1"/>
  <c r="J64" i="1"/>
  <c r="Q63" i="1"/>
  <c r="O63" i="1" s="1"/>
  <c r="P63" i="1"/>
  <c r="N63" i="1"/>
  <c r="M63" i="1"/>
  <c r="K63" i="1"/>
  <c r="J63" i="1"/>
  <c r="A63" i="1"/>
  <c r="A64" i="1" s="1"/>
  <c r="A66" i="1" s="1"/>
  <c r="A67" i="1" s="1"/>
  <c r="Q61" i="1"/>
  <c r="O61" i="1" s="1"/>
  <c r="N61" i="1"/>
  <c r="P61" i="1" s="1"/>
  <c r="K61" i="1"/>
  <c r="J61" i="1"/>
  <c r="A61" i="1"/>
  <c r="N60" i="1"/>
  <c r="P60" i="1" s="1"/>
  <c r="P68" i="1" s="1"/>
  <c r="K60" i="1"/>
  <c r="J60" i="1"/>
  <c r="A60" i="1"/>
  <c r="P55" i="1"/>
  <c r="N55" i="1"/>
  <c r="K55" i="1"/>
  <c r="J55" i="1"/>
  <c r="P54" i="1"/>
  <c r="P56" i="1" s="1"/>
  <c r="N54" i="1"/>
  <c r="M54" i="1"/>
  <c r="K54" i="1"/>
  <c r="J54" i="1"/>
  <c r="Q54" i="1" s="1"/>
  <c r="O54" i="1" s="1"/>
  <c r="Q53" i="1"/>
  <c r="N53" i="1"/>
  <c r="P53" i="1" s="1"/>
  <c r="M53" i="1"/>
  <c r="K53" i="1"/>
  <c r="J53" i="1"/>
  <c r="A53" i="1"/>
  <c r="A54" i="1" s="1"/>
  <c r="A55" i="1" s="1"/>
  <c r="N52" i="1"/>
  <c r="P52" i="1" s="1"/>
  <c r="K52" i="1"/>
  <c r="J52" i="1"/>
  <c r="Q52" i="1" s="1"/>
  <c r="O52" i="1" s="1"/>
  <c r="A52" i="1"/>
  <c r="P48" i="1"/>
  <c r="N48" i="1"/>
  <c r="K48" i="1"/>
  <c r="J48" i="1"/>
  <c r="P47" i="1"/>
  <c r="N47" i="1"/>
  <c r="K47" i="1"/>
  <c r="J47" i="1"/>
  <c r="Q47" i="1" s="1"/>
  <c r="O47" i="1" s="1"/>
  <c r="Q46" i="1"/>
  <c r="O46" i="1" s="1"/>
  <c r="N46" i="1"/>
  <c r="P46" i="1" s="1"/>
  <c r="M46" i="1"/>
  <c r="K46" i="1"/>
  <c r="J46" i="1"/>
  <c r="A46" i="1"/>
  <c r="A47" i="1" s="1"/>
  <c r="A48" i="1" s="1"/>
  <c r="N45" i="1"/>
  <c r="P45" i="1" s="1"/>
  <c r="P49" i="1" s="1"/>
  <c r="K45" i="1"/>
  <c r="J45" i="1"/>
  <c r="Q45" i="1" s="1"/>
  <c r="A45" i="1"/>
  <c r="P41" i="1"/>
  <c r="N41" i="1"/>
  <c r="K41" i="1"/>
  <c r="J41" i="1"/>
  <c r="Q41" i="1" s="1"/>
  <c r="O41" i="1" s="1"/>
  <c r="N40" i="1"/>
  <c r="P40" i="1" s="1"/>
  <c r="K40" i="1"/>
  <c r="J40" i="1"/>
  <c r="Q40" i="1" s="1"/>
  <c r="N39" i="1"/>
  <c r="P39" i="1" s="1"/>
  <c r="M39" i="1"/>
  <c r="K39" i="1"/>
  <c r="J39" i="1"/>
  <c r="Q39" i="1" s="1"/>
  <c r="O39" i="1" s="1"/>
  <c r="N38" i="1"/>
  <c r="P38" i="1" s="1"/>
  <c r="M38" i="1"/>
  <c r="K38" i="1"/>
  <c r="J38" i="1"/>
  <c r="Q38" i="1" s="1"/>
  <c r="Q37" i="1"/>
  <c r="N37" i="1"/>
  <c r="P37" i="1" s="1"/>
  <c r="O37" i="1" s="1"/>
  <c r="K37" i="1"/>
  <c r="J37" i="1"/>
  <c r="Q36" i="1"/>
  <c r="P36" i="1"/>
  <c r="O36" i="1"/>
  <c r="N36" i="1"/>
  <c r="M36" i="1"/>
  <c r="K36" i="1"/>
  <c r="J36" i="1"/>
  <c r="Q35" i="1"/>
  <c r="O35" i="1" s="1"/>
  <c r="P35" i="1"/>
  <c r="N35" i="1"/>
  <c r="K35" i="1"/>
  <c r="J35" i="1"/>
  <c r="M35" i="1" s="1"/>
  <c r="Q34" i="1"/>
  <c r="O34" i="1" s="1"/>
  <c r="P34" i="1"/>
  <c r="N34" i="1"/>
  <c r="K34" i="1"/>
  <c r="J34" i="1"/>
  <c r="M34" i="1" s="1"/>
  <c r="P33" i="1"/>
  <c r="N33" i="1"/>
  <c r="K33" i="1"/>
  <c r="J33" i="1"/>
  <c r="M33" i="1" s="1"/>
  <c r="N32" i="1"/>
  <c r="P32" i="1" s="1"/>
  <c r="K32" i="1"/>
  <c r="J32" i="1"/>
  <c r="Q32" i="1" s="1"/>
  <c r="N31" i="1"/>
  <c r="P31" i="1" s="1"/>
  <c r="M31" i="1"/>
  <c r="K31" i="1"/>
  <c r="J31" i="1"/>
  <c r="Q31" i="1" s="1"/>
  <c r="N30" i="1"/>
  <c r="P30" i="1" s="1"/>
  <c r="M30" i="1"/>
  <c r="K30" i="1"/>
  <c r="J30" i="1"/>
  <c r="Q30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P26" i="1"/>
  <c r="N26" i="1"/>
  <c r="K26" i="1"/>
  <c r="J26" i="1"/>
  <c r="M26" i="1" s="1"/>
  <c r="N25" i="1"/>
  <c r="P25" i="1" s="1"/>
  <c r="K25" i="1"/>
  <c r="J25" i="1"/>
  <c r="Q25" i="1" s="1"/>
  <c r="N24" i="1"/>
  <c r="P24" i="1" s="1"/>
  <c r="M24" i="1"/>
  <c r="K24" i="1"/>
  <c r="J24" i="1"/>
  <c r="Q24" i="1" s="1"/>
  <c r="N23" i="1"/>
  <c r="P23" i="1" s="1"/>
  <c r="M23" i="1"/>
  <c r="K23" i="1"/>
  <c r="J23" i="1"/>
  <c r="Q23" i="1" s="1"/>
  <c r="A23" i="1"/>
  <c r="A24" i="1" s="1"/>
  <c r="B22" i="1"/>
  <c r="B23" i="1" s="1"/>
  <c r="P19" i="1"/>
  <c r="N19" i="1"/>
  <c r="K19" i="1"/>
  <c r="J19" i="1"/>
  <c r="M19" i="1" s="1"/>
  <c r="N18" i="1"/>
  <c r="P18" i="1" s="1"/>
  <c r="K18" i="1"/>
  <c r="J18" i="1"/>
  <c r="M18" i="1" s="1"/>
  <c r="A18" i="1"/>
  <c r="A19" i="1" s="1"/>
  <c r="B19" i="1" s="1"/>
  <c r="N17" i="1"/>
  <c r="P17" i="1" s="1"/>
  <c r="M17" i="1"/>
  <c r="K17" i="1"/>
  <c r="J17" i="1"/>
  <c r="Q17" i="1" s="1"/>
  <c r="B17" i="1"/>
  <c r="A17" i="1"/>
  <c r="B16" i="1"/>
  <c r="Q13" i="1"/>
  <c r="O13" i="1" s="1"/>
  <c r="O14" i="1" s="1"/>
  <c r="P13" i="1"/>
  <c r="P14" i="1" s="1"/>
  <c r="N13" i="1"/>
  <c r="K13" i="1"/>
  <c r="J13" i="1"/>
  <c r="M13" i="1" s="1"/>
  <c r="A13" i="1"/>
  <c r="P42" i="1" l="1"/>
  <c r="O24" i="1"/>
  <c r="O31" i="1"/>
  <c r="O38" i="1"/>
  <c r="O40" i="1"/>
  <c r="O17" i="1"/>
  <c r="P27" i="1"/>
  <c r="P20" i="1"/>
  <c r="A25" i="1"/>
  <c r="B24" i="1"/>
  <c r="O25" i="1"/>
  <c r="O32" i="1"/>
  <c r="O23" i="1"/>
  <c r="O30" i="1"/>
  <c r="Q18" i="1"/>
  <c r="O18" i="1" s="1"/>
  <c r="B18" i="1"/>
  <c r="Q19" i="1"/>
  <c r="O19" i="1" s="1"/>
  <c r="Q26" i="1"/>
  <c r="O26" i="1" s="1"/>
  <c r="Q33" i="1"/>
  <c r="O33" i="1" s="1"/>
  <c r="M37" i="1"/>
  <c r="O45" i="1"/>
  <c r="Q48" i="1"/>
  <c r="O48" i="1" s="1"/>
  <c r="M48" i="1"/>
  <c r="M77" i="1"/>
  <c r="Q80" i="1"/>
  <c r="O80" i="1" s="1"/>
  <c r="M80" i="1"/>
  <c r="M154" i="1"/>
  <c r="P154" i="1"/>
  <c r="Q64" i="1"/>
  <c r="O64" i="1" s="1"/>
  <c r="M64" i="1"/>
  <c r="Q73" i="1"/>
  <c r="O73" i="1" s="1"/>
  <c r="M73" i="1"/>
  <c r="Q89" i="1"/>
  <c r="O89" i="1" s="1"/>
  <c r="M89" i="1"/>
  <c r="Q96" i="1"/>
  <c r="O96" i="1" s="1"/>
  <c r="M96" i="1"/>
  <c r="Q112" i="1"/>
  <c r="M112" i="1"/>
  <c r="Q135" i="1"/>
  <c r="M135" i="1"/>
  <c r="O154" i="1"/>
  <c r="O186" i="1"/>
  <c r="O71" i="1"/>
  <c r="O74" i="1"/>
  <c r="M76" i="1"/>
  <c r="Q76" i="1"/>
  <c r="O76" i="1" s="1"/>
  <c r="O97" i="1"/>
  <c r="M99" i="1"/>
  <c r="Q99" i="1"/>
  <c r="O99" i="1" s="1"/>
  <c r="O113" i="1"/>
  <c r="M115" i="1"/>
  <c r="Q115" i="1"/>
  <c r="O115" i="1" s="1"/>
  <c r="O136" i="1"/>
  <c r="M138" i="1"/>
  <c r="Q138" i="1"/>
  <c r="O138" i="1" s="1"/>
  <c r="M161" i="1"/>
  <c r="P161" i="1"/>
  <c r="O176" i="1"/>
  <c r="O181" i="1" s="1"/>
  <c r="Q184" i="1"/>
  <c r="M184" i="1"/>
  <c r="M189" i="1"/>
  <c r="M25" i="1"/>
  <c r="M32" i="1"/>
  <c r="M40" i="1"/>
  <c r="M41" i="1"/>
  <c r="M47" i="1"/>
  <c r="Q72" i="1"/>
  <c r="O72" i="1" s="1"/>
  <c r="M72" i="1"/>
  <c r="Q104" i="1"/>
  <c r="O104" i="1" s="1"/>
  <c r="M104" i="1"/>
  <c r="O105" i="1"/>
  <c r="M107" i="1"/>
  <c r="Q107" i="1"/>
  <c r="O107" i="1" s="1"/>
  <c r="P126" i="1"/>
  <c r="Q121" i="1"/>
  <c r="O121" i="1" s="1"/>
  <c r="M121" i="1"/>
  <c r="O122" i="1"/>
  <c r="M124" i="1"/>
  <c r="Q124" i="1"/>
  <c r="O124" i="1" s="1"/>
  <c r="O129" i="1"/>
  <c r="M131" i="1"/>
  <c r="Q131" i="1"/>
  <c r="O131" i="1" s="1"/>
  <c r="M147" i="1"/>
  <c r="P147" i="1"/>
  <c r="O147" i="1" s="1"/>
  <c r="Q157" i="1"/>
  <c r="O157" i="1" s="1"/>
  <c r="M157" i="1"/>
  <c r="B29" i="1"/>
  <c r="M52" i="1"/>
  <c r="M86" i="1"/>
  <c r="P86" i="1"/>
  <c r="P92" i="1" s="1"/>
  <c r="O53" i="1"/>
  <c r="O56" i="1" s="1"/>
  <c r="M85" i="1"/>
  <c r="O86" i="1"/>
  <c r="O102" i="1"/>
  <c r="O119" i="1"/>
  <c r="O148" i="1"/>
  <c r="Q164" i="1"/>
  <c r="O164" i="1" s="1"/>
  <c r="M164" i="1"/>
  <c r="O189" i="1"/>
  <c r="B13" i="1"/>
  <c r="Q14" i="1"/>
  <c r="M45" i="1"/>
  <c r="Q55" i="1"/>
  <c r="O55" i="1" s="1"/>
  <c r="M55" i="1"/>
  <c r="Q81" i="1"/>
  <c r="O81" i="1" s="1"/>
  <c r="M81" i="1"/>
  <c r="O83" i="1"/>
  <c r="O95" i="1"/>
  <c r="O108" i="1" s="1"/>
  <c r="M101" i="1"/>
  <c r="P101" i="1"/>
  <c r="P108" i="1" s="1"/>
  <c r="M117" i="1"/>
  <c r="P117" i="1"/>
  <c r="M140" i="1"/>
  <c r="P140" i="1"/>
  <c r="Q171" i="1"/>
  <c r="M171" i="1"/>
  <c r="Q177" i="1"/>
  <c r="O177" i="1" s="1"/>
  <c r="M177" i="1"/>
  <c r="Q49" i="1"/>
  <c r="M60" i="1"/>
  <c r="Q60" i="1"/>
  <c r="M61" i="1"/>
  <c r="Q66" i="1"/>
  <c r="O66" i="1" s="1"/>
  <c r="M66" i="1"/>
  <c r="M67" i="1"/>
  <c r="M84" i="1"/>
  <c r="Q84" i="1"/>
  <c r="O84" i="1" s="1"/>
  <c r="O101" i="1"/>
  <c r="O117" i="1"/>
  <c r="O140" i="1"/>
  <c r="M145" i="1"/>
  <c r="Q145" i="1"/>
  <c r="M169" i="1"/>
  <c r="P169" i="1"/>
  <c r="O169" i="1" s="1"/>
  <c r="M88" i="1"/>
  <c r="M95" i="1"/>
  <c r="M103" i="1"/>
  <c r="M120" i="1"/>
  <c r="P139" i="1"/>
  <c r="P141" i="1" s="1"/>
  <c r="P146" i="1"/>
  <c r="P150" i="1" s="1"/>
  <c r="M149" i="1"/>
  <c r="P153" i="1"/>
  <c r="M156" i="1"/>
  <c r="O161" i="1"/>
  <c r="M163" i="1"/>
  <c r="Q167" i="1"/>
  <c r="O167" i="1" s="1"/>
  <c r="P168" i="1"/>
  <c r="O168" i="1" s="1"/>
  <c r="M176" i="1"/>
  <c r="Q180" i="1"/>
  <c r="O180" i="1" s="1"/>
  <c r="Q187" i="1"/>
  <c r="O187" i="1" s="1"/>
  <c r="P188" i="1"/>
  <c r="O188" i="1" s="1"/>
  <c r="Q77" i="1"/>
  <c r="O77" i="1" s="1"/>
  <c r="Q85" i="1"/>
  <c r="O85" i="1" s="1"/>
  <c r="Q100" i="1"/>
  <c r="O100" i="1" s="1"/>
  <c r="Q116" i="1"/>
  <c r="O116" i="1" s="1"/>
  <c r="Q125" i="1"/>
  <c r="O125" i="1" s="1"/>
  <c r="Q132" i="1"/>
  <c r="M179" i="1"/>
  <c r="M186" i="1"/>
  <c r="Q191" i="1" l="1"/>
  <c r="O184" i="1"/>
  <c r="O191" i="1" s="1"/>
  <c r="O20" i="1"/>
  <c r="B44" i="1"/>
  <c r="B39" i="1"/>
  <c r="B31" i="1"/>
  <c r="B38" i="1"/>
  <c r="B30" i="1"/>
  <c r="B37" i="1"/>
  <c r="B36" i="1"/>
  <c r="B35" i="1"/>
  <c r="B34" i="1"/>
  <c r="B33" i="1"/>
  <c r="B41" i="1"/>
  <c r="B40" i="1"/>
  <c r="B32" i="1"/>
  <c r="O92" i="1"/>
  <c r="Q126" i="1"/>
  <c r="O112" i="1"/>
  <c r="O126" i="1" s="1"/>
  <c r="O139" i="1"/>
  <c r="Q68" i="1"/>
  <c r="O60" i="1"/>
  <c r="O68" i="1" s="1"/>
  <c r="S170" i="1"/>
  <c r="O132" i="1"/>
  <c r="Q181" i="1"/>
  <c r="Q92" i="1"/>
  <c r="A26" i="1"/>
  <c r="B25" i="1"/>
  <c r="O173" i="1"/>
  <c r="P191" i="1"/>
  <c r="P173" i="1"/>
  <c r="O49" i="1"/>
  <c r="Q42" i="1"/>
  <c r="O146" i="1"/>
  <c r="O42" i="1"/>
  <c r="O171" i="1"/>
  <c r="S172" i="1"/>
  <c r="P158" i="1"/>
  <c r="P192" i="1" s="1"/>
  <c r="O153" i="1"/>
  <c r="O158" i="1" s="1"/>
  <c r="Q158" i="1"/>
  <c r="O27" i="1"/>
  <c r="Q173" i="1"/>
  <c r="Q108" i="1"/>
  <c r="Q27" i="1"/>
  <c r="O145" i="1"/>
  <c r="O150" i="1" s="1"/>
  <c r="Q150" i="1"/>
  <c r="Q56" i="1"/>
  <c r="Q141" i="1"/>
  <c r="O135" i="1"/>
  <c r="O141" i="1" s="1"/>
  <c r="Q20" i="1"/>
  <c r="B47" i="1" l="1"/>
  <c r="B51" i="1"/>
  <c r="B48" i="1"/>
  <c r="B45" i="1"/>
  <c r="B46" i="1"/>
  <c r="B26" i="1"/>
  <c r="A196" i="1"/>
  <c r="O192" i="1"/>
  <c r="Q192" i="1"/>
  <c r="B54" i="1" l="1"/>
  <c r="B58" i="1"/>
  <c r="B55" i="1"/>
  <c r="B52" i="1"/>
  <c r="B53" i="1"/>
  <c r="B64" i="1" l="1"/>
  <c r="B63" i="1"/>
  <c r="B66" i="1"/>
  <c r="B60" i="1"/>
  <c r="B67" i="1"/>
  <c r="B61" i="1"/>
  <c r="B70" i="1"/>
  <c r="B89" i="1" l="1"/>
  <c r="B88" i="1"/>
  <c r="B80" i="1"/>
  <c r="B72" i="1"/>
  <c r="B87" i="1"/>
  <c r="B79" i="1"/>
  <c r="B71" i="1"/>
  <c r="B94" i="1"/>
  <c r="B86" i="1"/>
  <c r="B78" i="1"/>
  <c r="B84" i="1"/>
  <c r="B76" i="1"/>
  <c r="B91" i="1"/>
  <c r="B83" i="1"/>
  <c r="B75" i="1"/>
  <c r="B77" i="1"/>
  <c r="B81" i="1"/>
  <c r="B74" i="1"/>
  <c r="B90" i="1"/>
  <c r="B85" i="1"/>
  <c r="B82" i="1"/>
  <c r="B73" i="1"/>
  <c r="B104" i="1" l="1"/>
  <c r="B96" i="1"/>
  <c r="B103" i="1"/>
  <c r="B95" i="1"/>
  <c r="B110" i="1"/>
  <c r="B102" i="1"/>
  <c r="B101" i="1"/>
  <c r="B107" i="1"/>
  <c r="B99" i="1"/>
  <c r="B106" i="1"/>
  <c r="B98" i="1"/>
  <c r="B105" i="1"/>
  <c r="B100" i="1"/>
  <c r="B97" i="1"/>
  <c r="B121" i="1" l="1"/>
  <c r="B112" i="1"/>
  <c r="B128" i="1"/>
  <c r="B120" i="1"/>
  <c r="B119" i="1"/>
  <c r="B117" i="1"/>
  <c r="B124" i="1"/>
  <c r="B115" i="1"/>
  <c r="B123" i="1"/>
  <c r="B114" i="1"/>
  <c r="B125" i="1"/>
  <c r="B122" i="1"/>
  <c r="B116" i="1"/>
  <c r="B113" i="1"/>
  <c r="B134" i="1" l="1"/>
  <c r="B131" i="1"/>
  <c r="B130" i="1"/>
  <c r="B129" i="1"/>
  <c r="B143" i="1" l="1"/>
  <c r="B135" i="1"/>
  <c r="B140" i="1"/>
  <c r="B138" i="1"/>
  <c r="B137" i="1"/>
  <c r="B139" i="1"/>
  <c r="B136" i="1"/>
  <c r="B149" i="1" l="1"/>
  <c r="B148" i="1"/>
  <c r="B147" i="1"/>
  <c r="B145" i="1"/>
  <c r="B152" i="1"/>
  <c r="B144" i="1"/>
  <c r="B146" i="1"/>
  <c r="B157" i="1" l="1"/>
  <c r="B156" i="1"/>
  <c r="B155" i="1"/>
  <c r="B154" i="1"/>
  <c r="B153" i="1"/>
  <c r="B160" i="1"/>
  <c r="B171" i="1" l="1"/>
  <c r="B164" i="1"/>
  <c r="B163" i="1"/>
  <c r="B170" i="1"/>
  <c r="B162" i="1"/>
  <c r="B175" i="1"/>
  <c r="B169" i="1"/>
  <c r="B161" i="1"/>
  <c r="B168" i="1"/>
  <c r="B167" i="1"/>
  <c r="B166" i="1"/>
  <c r="B172" i="1"/>
  <c r="B165" i="1"/>
  <c r="B177" i="1" l="1"/>
  <c r="B176" i="1"/>
  <c r="B183" i="1"/>
  <c r="B180" i="1"/>
  <c r="B179" i="1"/>
  <c r="B178" i="1"/>
  <c r="B184" i="1" l="1"/>
  <c r="B190" i="1"/>
  <c r="B189" i="1"/>
  <c r="B188" i="1"/>
  <c r="B187" i="1"/>
  <c r="B186" i="1"/>
  <c r="B1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Obras 04</author>
  </authors>
  <commentList>
    <comment ref="I11" authorId="0" shapeId="0" xr:uid="{9F9D3DAB-56E1-4C80-9AC8-7F7ED33C4558}">
      <text>
        <r>
          <rPr>
            <sz val="9"/>
            <color indexed="81"/>
            <rFont val="Segoe UI"/>
            <family val="2"/>
          </rPr>
          <t>Adicionar os valores unitários SEM BDI
OBS: Utilizar DUAS casas decimais</t>
        </r>
      </text>
    </comment>
    <comment ref="L11" authorId="0" shapeId="0" xr:uid="{9B619379-E86E-449A-B738-71542FB7615E}">
      <text>
        <r>
          <rPr>
            <sz val="9"/>
            <color indexed="81"/>
            <rFont val="Segoe UI"/>
            <family val="2"/>
          </rPr>
          <t>Adicionar os valores unitários de MÃO DE OBRA SEM BDI
OBS: Utilizar DUAS casas decimais</t>
        </r>
      </text>
    </comment>
  </commentList>
</comments>
</file>

<file path=xl/sharedStrings.xml><?xml version="1.0" encoding="utf-8"?>
<sst xmlns="http://schemas.openxmlformats.org/spreadsheetml/2006/main" count="579" uniqueCount="192">
  <si>
    <t>PROPOSTA EMPRESA:</t>
  </si>
  <si>
    <t>PLANILHA ORÇAMENTÁRIA</t>
  </si>
  <si>
    <t>Fonte</t>
  </si>
  <si>
    <t>Referência</t>
  </si>
  <si>
    <t>Data</t>
  </si>
  <si>
    <r>
      <rPr>
        <b/>
        <sz val="10"/>
        <rFont val="Arial"/>
        <family val="2"/>
      </rPr>
      <t>Obra/Serviço</t>
    </r>
    <r>
      <rPr>
        <sz val="10"/>
        <rFont val="Arial"/>
        <family val="2"/>
      </rPr>
      <t xml:space="preserve"> = Reforma CRAS</t>
    </r>
  </si>
  <si>
    <t>SINAPI</t>
  </si>
  <si>
    <r>
      <rPr>
        <b/>
        <sz val="10"/>
        <rFont val="Arial"/>
        <family val="2"/>
      </rPr>
      <t>Contratante</t>
    </r>
    <r>
      <rPr>
        <sz val="10"/>
        <rFont val="Arial"/>
        <family val="2"/>
      </rPr>
      <t xml:space="preserve"> =  Município de Nova Bassano - RS</t>
    </r>
  </si>
  <si>
    <t>Encargos:</t>
  </si>
  <si>
    <t>SICRO</t>
  </si>
  <si>
    <r>
      <t xml:space="preserve">CEP </t>
    </r>
    <r>
      <rPr>
        <sz val="10"/>
        <rFont val="Arial"/>
        <family val="2"/>
      </rPr>
      <t>= 95340-000</t>
    </r>
  </si>
  <si>
    <t>Área aprox.(m²):</t>
  </si>
  <si>
    <t>BDI:</t>
  </si>
  <si>
    <t>Item</t>
  </si>
  <si>
    <t>Código</t>
  </si>
  <si>
    <t>Serviços</t>
  </si>
  <si>
    <t>Unid.</t>
  </si>
  <si>
    <t>Quant.</t>
  </si>
  <si>
    <t>Valor unit.</t>
  </si>
  <si>
    <t>Valor unit. c/ BDI</t>
  </si>
  <si>
    <t>Valor total c/ BDI</t>
  </si>
  <si>
    <t>Valor total com BDI</t>
  </si>
  <si>
    <t>S/ BDI</t>
  </si>
  <si>
    <t>C/ BDI</t>
  </si>
  <si>
    <t>Material</t>
  </si>
  <si>
    <t>M.O.</t>
  </si>
  <si>
    <t>ADMINISTRAÇÃO LOCAL</t>
  </si>
  <si>
    <t>C</t>
  </si>
  <si>
    <t>ENGENHEIRO CIVIL DE OBRA JUNIOR COM ENCARGOS COMPLEMENTARES</t>
  </si>
  <si>
    <t>H</t>
  </si>
  <si>
    <t>Sub-total</t>
  </si>
  <si>
    <t>SERVIÇOS INICIAIS</t>
  </si>
  <si>
    <t>FORNECIMENTO E INSTALAÇÃO DE PLACA DE OBRA COM CHAPA GALVANIZADA E ESTRUTURA DE MADEIRA. AF_03/2022_PS</t>
  </si>
  <si>
    <t>M2</t>
  </si>
  <si>
    <t>I</t>
  </si>
  <si>
    <t xml:space="preserve">LOCACAO DE CONTAINER 2,30 X 6,00 M, ALT. 2,50 M, PARA ESCRITORIO, SEM DIVISORIAS INTERNAS E SEM SANITARIO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</si>
  <si>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MES   </t>
  </si>
  <si>
    <t>INSTALAÇÃO E DESINSTALAÇÃO MECANIZADA DE CONTÊINER OU MÓDULO HABITÁVEL DE USOS DIVERSOS. AF_03/2024</t>
  </si>
  <si>
    <t>UN</t>
  </si>
  <si>
    <t>ALVENARIAS</t>
  </si>
  <si>
    <t>DEMOLIÇÃO DE ALVENARIA DE TIJOLO MACIÇO, DE FORMA MANUAL, SEM REAPROVEITAMENTO. AF_09/2023</t>
  </si>
  <si>
    <t>M3</t>
  </si>
  <si>
    <t>ALVENARIA DE VEDAÇÃO DE BLOCOS CERÂMICOS FURADOS NA HORIZONTAL DE 9X14X19 CM (ESPESSURA 9 CM) E ARGAMASSA DE ASSENTAMENTO COM PREPARO MANUAL. AF_12/2021</t>
  </si>
  <si>
    <t>CHAPISCO APLICADO EM ALVENARIAS E ESTRUTURAS DE CONCRETO INTERNAS, COM COLHER DE PEDREIRO.  ARGAMASSA TRAÇO 1:3 COM PREPARO MANUAL. AF_10/2022</t>
  </si>
  <si>
    <t>MASSA ÚNICA, EM ARGAMASSA TRAÇO 1:2:8, PREPARO MANUAL, APLICADA MANUALMENTE EM PAREDES INTERNAS DE AMBIENTES COM ÁREA ENTRE 5M² E 10M², E = 10MM, COM TALISCAS. AF_03/2024</t>
  </si>
  <si>
    <t>PISOS</t>
  </si>
  <si>
    <t>REMOÇÃO DE PISO DE MADEIRA (ASSOALHO E BARROTE), DE FORMA MANUAL, SEM REAPROVEITAMENTO. AF_09/2023</t>
  </si>
  <si>
    <t>DEMOLIÇÃO DE REVESTIMENTO CERÂMICO, DE FORMA MANUAL, SEM REAPROVEITAMENTO. AF_09/2023</t>
  </si>
  <si>
    <t>CONTRAPISO EM ARGAMASSA TRAÇO 1:4 (CIMENTO E AREIA), PREPARO MECÂNICO COM BETONEIRA 400 L, APLICADO EM ÁREAS SECAS SOBRE LAJE, ADERIDO, ACABAMENTO NÃO REFORÇADO, ESPESSURA 3CM. AF_07/2021</t>
  </si>
  <si>
    <t>CONTRAPISO EM ARGAMASSA TRAÇO 1:4 (CIMENTO E AREIA), PREPARO MECÂNICO COM BETONEIRA 400 L, APLICADO EM ÁREAS MOLHADAS SOBRE LAJE, ADERIDO, ACABAMENTO NÃO REFORÇADO, ESPESSURA 3CM. AF_07/2021</t>
  </si>
  <si>
    <t>IMPERMEABILIZAÇÃO DE SUPERFÍCIE COM EMULSÃO ASFÁLTICA, 2 DEMÃOS. AF_09/2023</t>
  </si>
  <si>
    <t>REVESTIMENTO CERÂMICO PARA PISO COM PLACAS TIPO PORCELANATO DE DIMENSÕES 60X60 CM APLICADA EM AMBIENTES DE ÁREA MENOR QUE 5 M². AF_02/2023_PE</t>
  </si>
  <si>
    <t>REVESTIMENTO CERÂMICO PARA PISO COM PLACAS TIPO PORCELANATO DE DIMENSÕES 60X60 CM APLICADA EM AMBIENTES DE ÁREA ENTRE 5 M² E 10 M². AF_02/2023_PE</t>
  </si>
  <si>
    <t>REVESTIMENTO CERÂMICO PARA PISO COM PLACAS TIPO PORCELANATO DE DIMENSÕES 60X60 CM APLICADA EM AMBIENTES DE ÁREA MAIOR QUE 10 M². AF_02/2023_PE</t>
  </si>
  <si>
    <t>RODAPÉ CERÂMICO DE 7CM DE ALTURA COM PLACAS TIPO ESMALTADA DE DIMENSÕES 60X60CM. AF_02/2023</t>
  </si>
  <si>
    <t>M</t>
  </si>
  <si>
    <t>SOLEIRA EM GRANITO, LARGURA 15 CM, ESPESSURA 2,0 CM. AF_09/2020</t>
  </si>
  <si>
    <t>ENCERAMENTO DE PISO EM MADEIRA. AF_05/2021</t>
  </si>
  <si>
    <t xml:space="preserve">COLA BRANCA BASE PVA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</si>
  <si>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</si>
  <si>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>FORROS</t>
  </si>
  <si>
    <t>REMOÇÃO DE FORROS DE DRYWALL, PVC E FIBROMINERAL, DE FORMA MANUAL, SEM REAPROVEITAMENTO. AF_09/2023</t>
  </si>
  <si>
    <t>REMOÇÃO DE TRAMA METÁLICA OU DE MADEIRA PARA FORRO, DE FORMA MANUAL, SEM REAPROVEITAMENTO. AF_09/2023</t>
  </si>
  <si>
    <t>FORRO EM RÉGUAS DE PVC, FRISADO, PARA AMBIENTES COMERCIAIS, INCLUSIVE ESTRUTURA BIDIRECIONAL DE FIXAÇÃO. AF_08/2023_PS</t>
  </si>
  <si>
    <t>ACABAMENTOS PARA FORRO (RODA-FORRO EM PERFIL METÁLICO E PLÁSTICO). AF_08/2023</t>
  </si>
  <si>
    <t>TELHADO</t>
  </si>
  <si>
    <t>REMOÇÃO DE TELHAS DE FIBROCIMENTO METÁLICA E CERÂMICA, DE FORMA MANUAL, SEM REAPROVEITAMENTO. AF_09/2023</t>
  </si>
  <si>
    <t>TELHAMENTO COM TELHA METÁLICA TERMOACÚSTICA E = 30 MM, COM ATÉ 2 ÁGUAS, INCLUSO IÇAMENTO. AF_07/2019</t>
  </si>
  <si>
    <t>CHAPIM (RUFO CAPA) EM AÇO GALVANIZADO, CORTE 33. AF_11/2020</t>
  </si>
  <si>
    <t>CALHA EM CHAPA DE AÇO GALVANIZADO NÚMERO 24, DESENVOLVIMENTO DE 33 CM, INCLUSO TRANSPORTE VERTICAL. AF_07/2019</t>
  </si>
  <si>
    <t>REVESTIMENTO</t>
  </si>
  <si>
    <t>PINTURA EXTERNA</t>
  </si>
  <si>
    <t>FUNDO SELADOR ACRÍLICO, APLICAÇÃO MANUAL EM PAREDE, UMA DEMÃO. AF_04/2023</t>
  </si>
  <si>
    <t>PINTURA LÁTEX ACRÍLICA PREMIUM, APLICAÇÃO MANUAL EM PAREDES, DUAS DEMÃOS. AF_04/2023</t>
  </si>
  <si>
    <t>PINTURA INTERNA</t>
  </si>
  <si>
    <t/>
  </si>
  <si>
    <t>REVESTIMENTO CERÂMICO</t>
  </si>
  <si>
    <t>REVESTIMENTO CERÂMICO PARA PAREDES INTERNAS COM PLACAS TIPO ESMALTADA DE DIMENSÕES 33X45 CM APLICADAS NA ALTURA INTEIRA DAS PAREDES. AF_02/2023_PE</t>
  </si>
  <si>
    <t>HIDRÁULICA</t>
  </si>
  <si>
    <t>REMOÇÃO DE LOUÇAS, DE FORMA MANUAL, SEM REAPROVEITAMENTO. AF_09/2023</t>
  </si>
  <si>
    <t>RASGO LINEAR MANUAL EM ALVENARIA, PARA RAMAIS/ DISTRIBUIÇÃO DE INSTALAÇÕES HIDRÁULICAS, DIÂMETROS MENORES OU IGUAIS A 40 MM. AF_09/2023</t>
  </si>
  <si>
    <t>ARGAMASSA TRAÇO 1:3 (EM VOLUME DE CIMENTO E AREIA MÉDIA ÚMIDA), PREPARO MECÂNICO COM BETONEIRA 400 L. AF_08/2019</t>
  </si>
  <si>
    <t>TUBO, PVC, SOLDÁVEL, DE 20MM, INSTALADO EM RAMAL OU SUB-RAMAL DE ÁGUA - FORNECIMENTO E INSTALAÇÃO. AF_06/2022</t>
  </si>
  <si>
    <t>TUBO, PVC, SOLDÁVEL, DE 25MM, INSTALADO EM RAMAL OU SUB-RAMAL DE ÁGUA - FORNECIMENTO E INSTALAÇÃO. AF_06/2022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</si>
  <si>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</si>
  <si>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</si>
  <si>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75 MM, FORNECIDO E INSTALADO EM RAMAL DE DESCARGA OU RAMAL DE ESGOTO SANITÁRIO. AF_08/2022</t>
  </si>
  <si>
    <t>JOELHO 90 GRAUS, PVC, SOLDÁVEL, DN 20MM, INSTALADO EM RAMAL OU SUB-RAMAL DE ÁGUA - FORNECIMENTO E INSTALAÇÃO. AF_06/2022</t>
  </si>
  <si>
    <t>JOELHO 90 GRAUS, PVC, SOLDÁVEL, DN 25MM, INSTALADO EM RAMAL OU SUB-RAMAL DE ÁGUA - FORNECIMENTO E INSTALAÇÃO. AF_06/2022</t>
  </si>
  <si>
    <t>TE, PVC, SOLDÁVEL, DN 20MM, INSTALADO EM RAMAL OU SUB-RAMAL DE ÁGUA - FORNECIMENTO E INSTALAÇÃO. AF_06/2022</t>
  </si>
  <si>
    <t>TE, PVC, SOLDÁVEL, DN 25MM, INSTALADO EM RAMAL OU SUB-RAMAL DE ÁGUA - FORNECIMENTO E INSTALAÇÃO. AF_06/2022</t>
  </si>
  <si>
    <t>JOELHO 45 GRAUS, PVC, SERIE NORMAL, ESGOTO PREDIAL, DN 40 MM, JUNTA SOLDÁVEL,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</si>
  <si>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</si>
  <si>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</si>
  <si>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JUNÇÃO DE REDUÇÃO INVERTIDA, PVC, SÉRIE NORMAL, ESGOTO PREDIAL, DN 75 X 50 MM, JUNTA ELÁSTICA, FORNECIDO E INSTALADO EM RAMAL DE DESCARGA OU RAMAL DE ESGOTO SANITÁRIO. AF_08/2022</t>
  </si>
  <si>
    <t>REGISTRO DE ESFERA, PVC, SOLDÁVEL, COM VOLANTE, DN  25 MM - FORNECIMENTO E INSTALAÇÃO. AF_08/2021</t>
  </si>
  <si>
    <t>CAIXA SIFONADA, PVC, DN 150 X 185 X 75 MM, JUNTA ELÁSTICA, FORNECIDA E INSTALADA EM RAMAL DE DESCARGA OU EM RAMAL DE ESGOTO SANITÁRIO. AF_08/2022</t>
  </si>
  <si>
    <t>VASO SANITÁRIO SIFONADO COM CAIXA ACOPLADA LOUÇA BRANCA, INCLUSO ENGATE FLEXÍVEL EM PLÁSTICO BRANCO, 1/2  X 40CM - FORNECIMENTO E INSTALAÇÃO. AF_01/2020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</si>
  <si>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</si>
  <si>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TANQUE DE LOUÇA BRANCA SUSPENSO, 18L OU EQUIVALENTE - FORNECIMENTO E INSTALAÇÃO. AF_01/2020</t>
  </si>
  <si>
    <t>ELÉTRICO</t>
  </si>
  <si>
    <t>REMOÇÃO DE LUMINÁRIAS, DE FORMA MANUAL, SEM REAPROVEITAMENTO. AF_09/2023</t>
  </si>
  <si>
    <t>LUMINÁRIA TIPO PLAFON CIRCULAR, DE SOBREPOR, COM LED DE 12/13 W - FORNECIMENTO E INSTALAÇÃO. AF_09/2024</t>
  </si>
  <si>
    <t>INTERRUPTOR SIMPLES (1 MÓDULO), 10A/250V, INCLUINDO SUPORTE E PLACA - FORNECIMENTO E INSTALAÇÃO. AF_03/2023</t>
  </si>
  <si>
    <t>INTERRUPTOR PARALELO (1 MÓDULO), 10A/250V, INCLUINDO SUPORTE E PLACA - FORNECIMENTO E INSTALAÇÃO. AF_03/2023</t>
  </si>
  <si>
    <t>TOMADA ALTA DE EMBUTIR (1 MÓDULO), 2P+T 10 A, INCLUINDO SUPORTE E PLACA - FORNECIMENTO E INSTALAÇÃO. AF_03/2023</t>
  </si>
  <si>
    <t>TOMADA MÉDIA DE EMBUTIR (1 MÓDULO), 2P+T 10 A, INCLUINDO SUPORTE E PLACA - FORNECIMENTO E INSTALAÇÃO. AF_03/2023</t>
  </si>
  <si>
    <t>TOMADA BAIXA DE EMBUTIR (1 MÓDULO), 2P+T 10 A, INCLUINDO SUPORTE E PLACA - FORNECIMENTO E INSTALAÇÃO. AF_03/2023</t>
  </si>
  <si>
    <t>TOMADA BAIXA DE EMBUTIR (2 MÓDULOS), 2P+T 10 A, INCLUINDO SUPORTE E PLACA - FORNECIMENTO E INSTALAÇÃO. AF_03/2023</t>
  </si>
  <si>
    <t>ELETRODUTO FLEXÍVEL CORRUGADO, PVC, DN 20 MM (1/2"), PARA CIRCUITOS TERMINAIS, INSTALADO EM PAREDE - FORNECIMENTO E INSTALAÇÃO. AF_03/2023</t>
  </si>
  <si>
    <t>ELETRODUTO FLEXÍVEL CORRUGADO, PVC, DN 20 MM (1/2"), PARA CIRCUITOS TERMINAIS, INSTALADO EM FORRO - FORNECIMENTO E INSTALAÇÃO. AF_03/2023_PA</t>
  </si>
  <si>
    <t>CABO DE COBRE FLEXÍVEL ISOLADO, 2,5 MM², ANTI-CHAMA 450/750 V, PARA CIRCUITOS TERMINAIS - FORNECIMENTO E INSTALAÇÃO. AF_03/2023</t>
  </si>
  <si>
    <t>RASGO LINEAR MECANIZADO EM ALVENARIA, PARA ELETRODUTOS, DIÂMETROS MENORES OU IGUAIS A 40 MM. AF_09/2023</t>
  </si>
  <si>
    <t>ESQUADRIAS</t>
  </si>
  <si>
    <t>PORTAS</t>
  </si>
  <si>
    <t>REMOÇÃO DE PORTAS, DE FORMA MANUAL, SEM REAPROVEITAMENTO. AF_09/2023</t>
  </si>
  <si>
    <t>VERGA MOLDADA IN LOCO EM CONCRETO, ESPESSURA DE *20* CM. AF_03/2024</t>
  </si>
  <si>
    <t>COMP. 01</t>
  </si>
  <si>
    <t>INSTALAÇÃO DE PORTA DE ABRIR EM VIDRO TEMPERADO, 2 FOLHAS</t>
  </si>
  <si>
    <t>KIT DE PORTA DE MADEIRA PARA PINTURA, SEMI-OCA (LEVE OU MÉDIA), PADRÃO POPULAR, 80X210CM, ESPESSURA DE 3,5CM, ITENS INCLUSOS: DOBRADIÇAS, MONTAGEM E INSTALAÇÃO DO BATENTE, FECHADURA COM EXECUÇÃO DO FURO - FORNECIMENTO E INSTALAÇÃO. AF_12/2019</t>
  </si>
  <si>
    <t>LIXAMENTO DE MADEIRA PARA APLICAÇÃO DE FUNDO OU PINTURA. AF_01/2021</t>
  </si>
  <si>
    <t>PINTURA TINTA DE ACABAMENTO (PIGMENTADA) ESMALTE SINTÉTICO ACETINADO EM MADEIRA, 2 DEMÃOS. AF_01/2021</t>
  </si>
  <si>
    <t>JANELAS</t>
  </si>
  <si>
    <t>REMOÇÃO DE JANELAS, DE FORMA MANUAL, SEM REAPROVEITAMENTO. AF_09/2023</t>
  </si>
  <si>
    <t>CONTRAVERGA MOLDADA IN LOCO EM CONCRETO, ESPESSURA DE *20* CM. AF_03/2024</t>
  </si>
  <si>
    <t>JANELA DE ALUMÍNIO DE CORRER COM 2 FOLHAS PARA VIDROS, COM VIDROS, BATENTE, ACABAMENTO COM ACETATO OU BRILHANTE E FERRAGENS. EXCLUSIVE ALIZAR E CONTRAMARCO. FORNECIMENTO E INSTALAÇÃO. AF_12/2019</t>
  </si>
  <si>
    <t>JANELA DE ALUMÍNIO TIPO MAXIM-AR, COM VIDROS, BATENTE E FERRAGENS. EXCLUSIVE ALIZAR, ACABAMENTO E CONTRAMARCO. FORNECIMENTO E INSTALAÇÃO. AF_12/2019</t>
  </si>
  <si>
    <t>CONTRAMARCO DE ALUMÍNIO, FIXAÇÃO COM ARGAMASSA - FORNECIMENTO E INSTALAÇÃO. AF_12/2019</t>
  </si>
  <si>
    <t>CHAPIM SOBRE MUROS LINEARES, EM GRANITO OU MÁRMORE, L = 25 CM, ASSENTADO COM ARGAMASSA 1:6 COM ADITIVO. AF_11/2020</t>
  </si>
  <si>
    <t>DIVISÓRIAS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</si>
  <si>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</si>
  <si>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PAINEL DE LA DE VIDRO SEM REVESTIMENTO PSI 40, E = 50 MM, DE 1200 X 600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</si>
  <si>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</si>
  <si>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APLICAÇÃO MANUAL DE GESSO DESEMPENADO (SEM TALISCAS) EM PAREDES, ESPESSURA DE 1,0CM. AF_03/2023</t>
  </si>
  <si>
    <t>PAVIMENTAÇÃO</t>
  </si>
  <si>
    <t>EXECUÇÃO DE JUNTAS DE CONTRAÇÃO PARA PAVIMENTOS DE CONCRETO. AF_04/2022</t>
  </si>
  <si>
    <t>PISO PODOTÁTIL DE ALERTA OU DIRECIONAL, DE CONCRETO, ASSENTADO SOBRE ARGAMASSA. AF_03/2024</t>
  </si>
  <si>
    <t>EXECUÇÃO DE PASSEIO (CALÇADA) OU PISO DE CONCRETO COM CONCRETO MOLDADO IN LOCO, FEITO EM OBRA, ACABAMENTO CONVENCIONAL, ESPESSURA 8 CM, ARMADO. AF_08/2022</t>
  </si>
  <si>
    <t>LASTRO DE CONCRETO MAGRO, APLICADO EM PISOS, LAJES SOBRE SOLO OU RADIERS, ESPESSURA DE 3 CM. AF_01/2024</t>
  </si>
  <si>
    <t>COMP. 02</t>
  </si>
  <si>
    <t>PISO EM PEDRA  ASSENTADO SOBRE ARGAMASSA 1:3 (CIMENTO E AREIA). AF_09/2020</t>
  </si>
  <si>
    <t>ASSENTAMENTO DE GUIA (MEIO-FIO) EM TRECHO RETO, CONFECCIONADA EM CONCRETO PRÉ-FABRICADO, DIMENSÕES 80X08X08X25 CM (COMPRIMENTO X BASE INFERIOR X BASE SUPERIOR X ALTURA). AF_01/2024</t>
  </si>
  <si>
    <t>ACESSIBILIDADE</t>
  </si>
  <si>
    <t>BARRA DE APOIO RETA, EM ALUMINIO, COMPRIMENTO 90 CM,  FIXADA NA PAREDE - FORNECIMENTO E INSTALAÇÃO. AF_01/2020</t>
  </si>
  <si>
    <t>BARRA DE APOIO LATERAL ARTICULADA, COM TRAVA, EM ACO INOX POLIDO, FIXADA NA PAREDE - FORNECIMENTO E INSTALAÇÃO. AF_01/2020</t>
  </si>
  <si>
    <t>PUXADOR PARA PCD, FIXADO NA PORTA - FORNECIMENTO E INSTALAÇÃO. AF_01/2020</t>
  </si>
  <si>
    <t>SABONETEIRA PLASTICA TIPO DISPENSER PARA SABONETE LIQUIDO COM RESERVATORIO 800 A 1500 ML, INCLUSO FIXAÇÃO. AF_01/2020</t>
  </si>
  <si>
    <t xml:space="preserve">TOALHEIRO PLASTICO TIPO DISPENSER PARA PAPEL TOALHA INTERFOLHADO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</si>
  <si>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</si>
  <si>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PAPELEIRA DE PAREDE EM METAL CROMADO SEM TAMPA, INCLUSO FIXAÇÃO. AF_01/2020</t>
  </si>
  <si>
    <t>PSPCI</t>
  </si>
  <si>
    <t xml:space="preserve">PLACA DE SINALIZACAO DE SEGURANCA CONTRA INCENDIO, FOTOLUMINESCENTE, QUADRADA, *20 X 20*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</si>
  <si>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DE SEGURANCA CONTRA INCENDIO, FOTOLUMINESCENTE, RETANGULAR, *20 X 40*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</si>
  <si>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LUMINÁRIA DE EMERGÊNCIA, COM 30 LÂMPADAS LED DE 2 W, SEM REATOR - FORNECIMENTO E INSTALAÇÃO. AF_09/2024</t>
  </si>
  <si>
    <t>COMP. 03</t>
  </si>
  <si>
    <t>BLOCO AUTÔNOMO DE ILUMINAÇÃO DE EMERGÊNCIA COM DOIS REFLETORES - FORNECIMENTO E INSTALAÇÃO. AF_09/2024</t>
  </si>
  <si>
    <t xml:space="preserve">EXTINTOR DE INCENDIO PORTATIL COM CARGA DE PO QUIMICO SECO (PQS) DE 12 KG, CLASSE ABC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</si>
  <si>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RAMPA</t>
  </si>
  <si>
    <t>COMPACTAÇÃO MECÂNICA DE SOLO PARA EXECUÇÃO DE RADIER, PISO DE CONCRETO OU LAJE SOBRE SOLO, COM COMPACTADOR DE SOLOS A PERCUSSÃO. AF_09/2021</t>
  </si>
  <si>
    <t>LASTRO DE CONCRETO MAGRO, APLICADO EM PISOS, LAJES SOBRE SOLO OU RADIERS, ESPESSURA DE 5 CM. AF_01/2024</t>
  </si>
  <si>
    <t>ALVENARIA DE BLOCOS DE CONCRETO ESTRUTURAL 14X19X39 CM (ESPESSURA 14 CM), FBK = 14 MPA, UTILIZANDO COLHER DE PEDREIRO. AF_10/2022</t>
  </si>
  <si>
    <t>ENCHIMENTO DE BRITA PARA DRENO, LANÇAMENTO MANUAL. AF_07/2021</t>
  </si>
  <si>
    <t>FABRICAÇÃO, MONTAGEM E DESMONTAGEM DE FORMA PARA RADIER, PISO DE CONCRETO OU LAJE SOBRE SOLO, EM MADEIRA SERRADA, 4 UTILIZAÇÕES. AF_09/2021</t>
  </si>
  <si>
    <t>ARMAÇÃO PARA EXECUÇÃO DE RADIER, PISO DE CONCRETO OU LAJE SOBRE SOLO, COM USO DE TELA Q-196. AF_09/2021</t>
  </si>
  <si>
    <t>KG</t>
  </si>
  <si>
    <t>CONCRETAGEM DE RADIER, PISO DE CONCRETO OU LAJE SOBRE SOLO, FCK 30 MPA - LANÇAMENTO, ADENSAMENTO E ACABAMENTO. AF_09/2021</t>
  </si>
  <si>
    <t>ALVENARIA DE VEDAÇÃO DE BLOCOS CERÂMICOS MACIÇOS DE 5X10X20CM (ESPESSURA 10CM) E ARGAMASSA DE ASSENTAMENTO COM PREPARO EM BETONEIRA. AF_05/2020</t>
  </si>
  <si>
    <t>ESCADA EM CONCRETO ARMADO MOLDADO IN LOCO, FCK 25 MPA, COM 1 LANCE E LAJE PLANA, FÔRMA EM CHAPA DE MADEIRA COMPENSADA RESINADA. AF_11/2020_PA</t>
  </si>
  <si>
    <t>COMP. 04</t>
  </si>
  <si>
    <t>GUARDA-CORPO DE AÇO GALVANIZADO DE 1,10M, DUPLO CORRIMÃO, MONTANTES TUBULARES DE 1.1/4" ESPAÇADOS 1,20M, TRAVESSA SUPERIOR DE 1.1/2", GRADIL DE TUBOS HORIZONTAIS DE 1" E VERTICAIS DE 3/4", FIXADO COM CHUMBADOR MECÂNICO. AF_04/2019 (COMPOSIÇÃO SEM CUSTO MODIFICADA)</t>
  </si>
  <si>
    <t>COMP. 05</t>
  </si>
  <si>
    <t>CORRIMÃO DUPLO, DIÂMETRO EXTERNO = 1 1/2", EM AÇO GALVANIZADO. AF_04/2019  (COMPOSIÇÃO SEM CUSTO MODIFICADA)</t>
  </si>
  <si>
    <t>PAINEL FACHADA</t>
  </si>
  <si>
    <t>COMP. 06</t>
  </si>
  <si>
    <t>PAINEL FACHADA EM PERFIL "U" ENRIJECIDO, COM SOLDA MIG EXECUTADA EM FÁBRICA E INSTALAÇÃO COM GUINDASTE HIDRÁULICO AUTOPROPELIDO</t>
  </si>
  <si>
    <t>CONCRETAGEM DE SAPATA, FCK 30 MPA, COM USO DE JERICA - LANÇAMENTO, ADENSAMENTO E ACABAMENTO. AF_01/2024</t>
  </si>
  <si>
    <t>JATEAMENTO ABRASIVO COM GRANALHA DE AÇO EM PERFIL METÁLICO EM FÁBRICA. AF_01/2020</t>
  </si>
  <si>
    <t>PINTURA COM TINTA EPOXÍDICA DE FUNDO PULVERIZADA SOBRE PERFIL METÁLICO EXECUTADO EM FÁBRICA (POR DEMÃO). AF_01/2020_PE</t>
  </si>
  <si>
    <t>PINTURA COM TINTA EPOXÍDICA DE ACABAMENTO PULVERIZADA SOBRE PERFIL METÁLICO EXECUTADO EM FÁBRICA (02 DEMÃOS). AF_01/2020_PE</t>
  </si>
  <si>
    <t>SERVIÇOS FINAIS</t>
  </si>
  <si>
    <t xml:space="preserve">PLACA DE ACRILICO TRANSPARENTE ADESIVADA PARA SINALIZACAO DE PORTAS, BORDA POLIDA, DE *25 X 8*, E = 6 MM (NAO INCLUI ACESSORIOS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</si>
  <si>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LIMPEZA DE PISO CERÂMICO OU PORCELANATO COM PANO ÚMIDO. AF_04/2019</t>
  </si>
  <si>
    <t>LIMPEZA DE REVESTIMENTO CERÂMICO EM PAREDE COM PANO ÚMIDO AF_04/2019</t>
  </si>
  <si>
    <t>LIMPEZA DE JANELA DE VIDRO COM CAIXILHO EM AÇO/ALUMÍNIO/PVC. AF_04/2019</t>
  </si>
  <si>
    <t>LIMPEZA DE PORTA DE VIDRO COM CAIXILHO EM AÇO/ ALUMÍNIO/ PVC. AF_04/2019</t>
  </si>
  <si>
    <t>LIMPEZA DE FORRO REMOVÍVEL COM PANO ÚMIDO. AF_04/2019</t>
  </si>
  <si>
    <t>CARGA, MANOBRA E DESCARGA DE ENTULHO EM CAMINHÃO BASCULANTE 6 M³ - CARGA COM ESCAVADEIRA HIDRÁULICA  (CAÇAMBA DE 0,80 M³ / 111 HP) E DESCARGA LIVRE (UNIDADE: M3). AF_07/2020</t>
  </si>
  <si>
    <t>TOTAL GERAL</t>
  </si>
  <si>
    <t>* Os serviços deverão ser seguidos conforme os projetos e o memorial descritivo.</t>
  </si>
  <si>
    <t>* Os custos de mobilização de máquinas e equipamentos para a realização dos serviços já estão inclusos e diluídos nos itens deste orçamento.</t>
  </si>
  <si>
    <t>Representante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</si>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</sst>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;;;"/>
    <numFmt numFmtId="165" formatCode="_(&quot;R$ &quot;* #,##0.00_);_(&quot;R$ &quot;* \(#,##0.00\);_(&quot;R$ &quot;* &quot;-&quot;??_);_(@_)"/>
    <numFmt numFmtId="166" formatCode="_(* #,##0.00_);_(* \(#,##0.00\);_(* \-??_);_(@_)"/>
    <numFmt numFmtId="167" formatCode="_-* #,##0.0000000_-;\-* #,##0.0000000_-;_-* &quot;-&quot;??_-;_-@_-"/>
    <numFmt numFmtId="168" formatCode="_-* #,##0.000000_-;\-* #,##0.000000_-;_-* &quot;-&quot;??_-;_-@_-"/>
    <numFmt numFmtId="169" formatCode="_-* #,##0.00000_-;\-* #,##0.00000_-;_-* &quot;-&quot;??_-;_-@_-"/>
    <numFmt numFmtId="170" formatCode="_-* #,##0.0000000_-;\-* #,##0.0000000_-;_-* &quot;-&quot;???????_-;_-@_-"/>
    <numFmt numFmtId="171" formatCode="_-* #,##0.0000_-;\-* #,##0.0000_-;_-* &quot;-&quot;??_-;_-@_-"/>
    <numFmt numFmtId="172" formatCode="&quot;Nova Bassano,&quot;\ dd\ &quot;de&quot;\ mmmm\ &quot;de&quot;\ yyyy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9" fontId="1" fillId="0" borderId="0" applyFill="0" applyBorder="0" applyAlignment="0" applyProtection="0"/>
  </cellStyleXfs>
  <cellXfs count="15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1" fillId="0" borderId="0" xfId="2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165" fontId="1" fillId="0" borderId="0" xfId="2" applyAlignment="1" applyProtection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6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horizontal="center" vertical="center"/>
    </xf>
    <xf numFmtId="165" fontId="1" fillId="0" borderId="8" xfId="2" applyBorder="1" applyAlignment="1" applyProtection="1">
      <alignment horizontal="center" vertical="center"/>
    </xf>
    <xf numFmtId="4" fontId="0" fillId="0" borderId="8" xfId="0" applyNumberFormat="1" applyBorder="1" applyAlignment="1">
      <alignment vertical="center"/>
    </xf>
    <xf numFmtId="17" fontId="0" fillId="0" borderId="9" xfId="0" applyNumberFormat="1" applyBorder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/>
    </xf>
    <xf numFmtId="4" fontId="0" fillId="0" borderId="0" xfId="0" applyNumberFormat="1" applyAlignment="1">
      <alignment horizontal="right" vertical="center"/>
    </xf>
    <xf numFmtId="165" fontId="1" fillId="0" borderId="0" xfId="2" applyAlignment="1" applyProtection="1">
      <alignment horizontal="right" vertical="center"/>
    </xf>
    <xf numFmtId="17" fontId="0" fillId="0" borderId="0" xfId="0" applyNumberFormat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166" fontId="0" fillId="0" borderId="6" xfId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10" fontId="1" fillId="0" borderId="6" xfId="3" applyNumberFormat="1" applyFill="1" applyBorder="1" applyAlignment="1" applyProtection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5" fontId="6" fillId="0" borderId="21" xfId="2" applyFont="1" applyBorder="1" applyAlignment="1" applyProtection="1">
      <alignment horizontal="center" vertical="center"/>
    </xf>
    <xf numFmtId="4" fontId="6" fillId="0" borderId="22" xfId="0" applyNumberFormat="1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2" applyNumberFormat="1" applyFill="1" applyBorder="1" applyAlignment="1" applyProtection="1">
      <alignment horizontal="right" vertical="center"/>
    </xf>
    <xf numFmtId="165" fontId="1" fillId="0" borderId="1" xfId="2" applyFill="1" applyBorder="1" applyAlignment="1" applyProtection="1">
      <alignment horizontal="right" vertical="center"/>
    </xf>
    <xf numFmtId="165" fontId="1" fillId="0" borderId="25" xfId="2" applyFill="1" applyBorder="1" applyAlignment="1" applyProtection="1">
      <alignment horizontal="right" vertical="center"/>
    </xf>
    <xf numFmtId="43" fontId="0" fillId="0" borderId="0" xfId="0" applyNumberFormat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4" fontId="0" fillId="0" borderId="1" xfId="2" applyNumberFormat="1" applyFont="1" applyFill="1" applyBorder="1" applyAlignment="1" applyProtection="1">
      <alignment horizontal="right" vertical="center"/>
    </xf>
    <xf numFmtId="165" fontId="1" fillId="2" borderId="1" xfId="2" applyFill="1" applyBorder="1" applyAlignment="1" applyProtection="1">
      <alignment horizontal="right" vertical="center"/>
      <protection locked="0"/>
    </xf>
    <xf numFmtId="165" fontId="1" fillId="0" borderId="31" xfId="2" applyFill="1" applyBorder="1" applyAlignment="1" applyProtection="1">
      <alignment horizontal="right" vertical="center"/>
    </xf>
    <xf numFmtId="165" fontId="1" fillId="2" borderId="31" xfId="2" applyFill="1" applyBorder="1" applyAlignment="1" applyProtection="1">
      <alignment horizontal="right" vertical="center"/>
    </xf>
    <xf numFmtId="165" fontId="1" fillId="0" borderId="1" xfId="2" applyBorder="1" applyAlignment="1" applyProtection="1">
      <alignment horizontal="center" vertical="center"/>
    </xf>
    <xf numFmtId="165" fontId="1" fillId="0" borderId="32" xfId="2" applyFill="1" applyBorder="1" applyAlignment="1" applyProtection="1">
      <alignment horizontal="right" vertical="center"/>
    </xf>
    <xf numFmtId="43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vertical="center"/>
    </xf>
    <xf numFmtId="165" fontId="1" fillId="0" borderId="0" xfId="2" applyBorder="1" applyAlignment="1" applyProtection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1" fillId="0" borderId="31" xfId="2" applyNumberFormat="1" applyFill="1" applyBorder="1" applyAlignment="1" applyProtection="1">
      <alignment horizontal="right" vertical="center"/>
    </xf>
    <xf numFmtId="165" fontId="6" fillId="0" borderId="28" xfId="2" applyFont="1" applyFill="1" applyBorder="1" applyAlignment="1" applyProtection="1">
      <alignment horizontal="right" vertical="center"/>
    </xf>
    <xf numFmtId="165" fontId="6" fillId="0" borderId="1" xfId="2" applyFont="1" applyFill="1" applyBorder="1" applyAlignment="1" applyProtection="1">
      <alignment horizontal="right" vertical="center"/>
    </xf>
    <xf numFmtId="165" fontId="6" fillId="0" borderId="33" xfId="2" applyFont="1" applyFill="1" applyBorder="1" applyAlignment="1" applyProtection="1">
      <alignment horizontal="right" vertical="center"/>
    </xf>
    <xf numFmtId="165" fontId="1" fillId="0" borderId="0" xfId="2" applyFill="1" applyBorder="1" applyAlignment="1" applyProtection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4" fontId="1" fillId="0" borderId="34" xfId="2" applyNumberFormat="1" applyFill="1" applyBorder="1" applyAlignment="1" applyProtection="1">
      <alignment horizontal="right" vertical="center"/>
    </xf>
    <xf numFmtId="165" fontId="1" fillId="0" borderId="34" xfId="2" applyFill="1" applyBorder="1" applyAlignment="1" applyProtection="1">
      <alignment horizontal="right" vertical="center"/>
    </xf>
    <xf numFmtId="165" fontId="1" fillId="0" borderId="35" xfId="2" applyFill="1" applyBorder="1" applyAlignment="1" applyProtection="1">
      <alignment horizontal="right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65" fontId="1" fillId="0" borderId="1" xfId="2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0" fillId="6" borderId="3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left" vertical="center" wrapText="1"/>
    </xf>
    <xf numFmtId="0" fontId="10" fillId="6" borderId="42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left" vertical="center" wrapText="1"/>
    </xf>
    <xf numFmtId="0" fontId="10" fillId="6" borderId="38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49" fontId="5" fillId="0" borderId="17" xfId="0" applyNumberFormat="1" applyFont="1" applyBorder="1" applyAlignment="1">
      <alignment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0" fillId="0" borderId="48" xfId="0" applyBorder="1" applyAlignment="1">
      <alignment horizontal="center" vertical="center" wrapText="1"/>
    </xf>
    <xf numFmtId="165" fontId="1" fillId="0" borderId="20" xfId="2" applyFill="1" applyBorder="1" applyAlignment="1" applyProtection="1">
      <alignment horizontal="right" vertical="center"/>
    </xf>
    <xf numFmtId="165" fontId="6" fillId="0" borderId="21" xfId="2" applyFont="1" applyFill="1" applyBorder="1" applyAlignment="1" applyProtection="1">
      <alignment horizontal="right" vertical="center"/>
    </xf>
    <xf numFmtId="165" fontId="6" fillId="0" borderId="47" xfId="2" applyFont="1" applyFill="1" applyBorder="1" applyAlignment="1" applyProtection="1">
      <alignment horizontal="right" vertical="center"/>
    </xf>
    <xf numFmtId="165" fontId="6" fillId="0" borderId="49" xfId="2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72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0" xfId="0" applyFill="1" applyAlignment="1" applyProtection="1">
      <alignment horizontal="center" vertical="center"/>
      <protection locked="0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53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</font>
      <fill>
        <patternFill patternType="solid">
          <fgColor rgb="FFC0C0C0"/>
          <bgColor rgb="FFC0C0C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DFB7-98F8-4D87-863D-8FA346F346AF}">
  <sheetPr>
    <outlinePr summaryBelow="0"/>
    <pageSetUpPr fitToPage="1"/>
  </sheetPr>
  <dimension ref="A2:AH227"/>
  <sheetViews>
    <sheetView tabSelected="1" zoomScaleNormal="100" workbookViewId="0">
      <pane ySplit="11" topLeftCell="A12" activePane="bottomLeft" state="frozen"/>
      <selection pane="bottomLeft" activeCell="L21" sqref="L21"/>
    </sheetView>
  </sheetViews>
  <sheetFormatPr defaultRowHeight="12.75" outlineLevelRow="1" x14ac:dyDescent="0.2"/>
  <cols>
    <col min="1" max="1" width="9.140625" style="1"/>
    <col min="2" max="2" width="9.140625" style="4"/>
    <col min="3" max="3" width="2.85546875" style="5" customWidth="1"/>
    <col min="4" max="5" width="11.42578125" style="7" customWidth="1"/>
    <col min="6" max="6" width="42.28515625" style="4" customWidth="1"/>
    <col min="7" max="7" width="9.140625" style="7" customWidth="1"/>
    <col min="8" max="8" width="14.28515625" style="4" customWidth="1"/>
    <col min="9" max="11" width="14" style="4" customWidth="1"/>
    <col min="12" max="12" width="14" style="8" customWidth="1"/>
    <col min="13" max="14" width="14" style="4" customWidth="1"/>
    <col min="15" max="17" width="18.28515625" style="4" customWidth="1"/>
    <col min="18" max="18" width="9.140625" style="4"/>
    <col min="19" max="19" width="14.5703125" style="5" customWidth="1"/>
    <col min="20" max="22" width="13.28515625" style="5" customWidth="1"/>
    <col min="23" max="26" width="12.5703125" style="5" customWidth="1"/>
    <col min="27" max="27" width="12.140625" style="4" customWidth="1"/>
    <col min="28" max="28" width="12.140625" style="6" customWidth="1"/>
    <col min="29" max="29" width="10.7109375" style="5" customWidth="1"/>
    <col min="30" max="30" width="13.28515625" style="4" customWidth="1"/>
    <col min="31" max="261" width="9.140625" style="4"/>
    <col min="262" max="262" width="15.28515625" style="4" customWidth="1"/>
    <col min="263" max="263" width="42.28515625" style="4" customWidth="1"/>
    <col min="264" max="264" width="9.140625" style="4"/>
    <col min="265" max="265" width="14.28515625" style="4" customWidth="1"/>
    <col min="266" max="270" width="14" style="4" customWidth="1"/>
    <col min="271" max="271" width="18.28515625" style="4" customWidth="1"/>
    <col min="272" max="272" width="20.85546875" style="4" customWidth="1"/>
    <col min="273" max="273" width="17.85546875" style="4" customWidth="1"/>
    <col min="274" max="517" width="9.140625" style="4"/>
    <col min="518" max="518" width="15.28515625" style="4" customWidth="1"/>
    <col min="519" max="519" width="42.28515625" style="4" customWidth="1"/>
    <col min="520" max="520" width="9.140625" style="4"/>
    <col min="521" max="521" width="14.28515625" style="4" customWidth="1"/>
    <col min="522" max="526" width="14" style="4" customWidth="1"/>
    <col min="527" max="527" width="18.28515625" style="4" customWidth="1"/>
    <col min="528" max="528" width="20.85546875" style="4" customWidth="1"/>
    <col min="529" max="529" width="17.85546875" style="4" customWidth="1"/>
    <col min="530" max="773" width="9.140625" style="4"/>
    <col min="774" max="774" width="15.28515625" style="4" customWidth="1"/>
    <col min="775" max="775" width="42.28515625" style="4" customWidth="1"/>
    <col min="776" max="776" width="9.140625" style="4"/>
    <col min="777" max="777" width="14.28515625" style="4" customWidth="1"/>
    <col min="778" max="782" width="14" style="4" customWidth="1"/>
    <col min="783" max="783" width="18.28515625" style="4" customWidth="1"/>
    <col min="784" max="784" width="20.85546875" style="4" customWidth="1"/>
    <col min="785" max="785" width="17.85546875" style="4" customWidth="1"/>
    <col min="786" max="1029" width="9.140625" style="4"/>
    <col min="1030" max="1030" width="15.28515625" style="4" customWidth="1"/>
    <col min="1031" max="1031" width="42.28515625" style="4" customWidth="1"/>
    <col min="1032" max="1032" width="9.140625" style="4"/>
    <col min="1033" max="1033" width="14.28515625" style="4" customWidth="1"/>
    <col min="1034" max="1038" width="14" style="4" customWidth="1"/>
    <col min="1039" max="1039" width="18.28515625" style="4" customWidth="1"/>
    <col min="1040" max="1040" width="20.85546875" style="4" customWidth="1"/>
    <col min="1041" max="1041" width="17.85546875" style="4" customWidth="1"/>
    <col min="1042" max="1285" width="9.140625" style="4"/>
    <col min="1286" max="1286" width="15.28515625" style="4" customWidth="1"/>
    <col min="1287" max="1287" width="42.28515625" style="4" customWidth="1"/>
    <col min="1288" max="1288" width="9.140625" style="4"/>
    <col min="1289" max="1289" width="14.28515625" style="4" customWidth="1"/>
    <col min="1290" max="1294" width="14" style="4" customWidth="1"/>
    <col min="1295" max="1295" width="18.28515625" style="4" customWidth="1"/>
    <col min="1296" max="1296" width="20.85546875" style="4" customWidth="1"/>
    <col min="1297" max="1297" width="17.85546875" style="4" customWidth="1"/>
    <col min="1298" max="1541" width="9.140625" style="4"/>
    <col min="1542" max="1542" width="15.28515625" style="4" customWidth="1"/>
    <col min="1543" max="1543" width="42.28515625" style="4" customWidth="1"/>
    <col min="1544" max="1544" width="9.140625" style="4"/>
    <col min="1545" max="1545" width="14.28515625" style="4" customWidth="1"/>
    <col min="1546" max="1550" width="14" style="4" customWidth="1"/>
    <col min="1551" max="1551" width="18.28515625" style="4" customWidth="1"/>
    <col min="1552" max="1552" width="20.85546875" style="4" customWidth="1"/>
    <col min="1553" max="1553" width="17.85546875" style="4" customWidth="1"/>
    <col min="1554" max="1797" width="9.140625" style="4"/>
    <col min="1798" max="1798" width="15.28515625" style="4" customWidth="1"/>
    <col min="1799" max="1799" width="42.28515625" style="4" customWidth="1"/>
    <col min="1800" max="1800" width="9.140625" style="4"/>
    <col min="1801" max="1801" width="14.28515625" style="4" customWidth="1"/>
    <col min="1802" max="1806" width="14" style="4" customWidth="1"/>
    <col min="1807" max="1807" width="18.28515625" style="4" customWidth="1"/>
    <col min="1808" max="1808" width="20.85546875" style="4" customWidth="1"/>
    <col min="1809" max="1809" width="17.85546875" style="4" customWidth="1"/>
    <col min="1810" max="2053" width="9.140625" style="4"/>
    <col min="2054" max="2054" width="15.28515625" style="4" customWidth="1"/>
    <col min="2055" max="2055" width="42.28515625" style="4" customWidth="1"/>
    <col min="2056" max="2056" width="9.140625" style="4"/>
    <col min="2057" max="2057" width="14.28515625" style="4" customWidth="1"/>
    <col min="2058" max="2062" width="14" style="4" customWidth="1"/>
    <col min="2063" max="2063" width="18.28515625" style="4" customWidth="1"/>
    <col min="2064" max="2064" width="20.85546875" style="4" customWidth="1"/>
    <col min="2065" max="2065" width="17.85546875" style="4" customWidth="1"/>
    <col min="2066" max="2309" width="9.140625" style="4"/>
    <col min="2310" max="2310" width="15.28515625" style="4" customWidth="1"/>
    <col min="2311" max="2311" width="42.28515625" style="4" customWidth="1"/>
    <col min="2312" max="2312" width="9.140625" style="4"/>
    <col min="2313" max="2313" width="14.28515625" style="4" customWidth="1"/>
    <col min="2314" max="2318" width="14" style="4" customWidth="1"/>
    <col min="2319" max="2319" width="18.28515625" style="4" customWidth="1"/>
    <col min="2320" max="2320" width="20.85546875" style="4" customWidth="1"/>
    <col min="2321" max="2321" width="17.85546875" style="4" customWidth="1"/>
    <col min="2322" max="2565" width="9.140625" style="4"/>
    <col min="2566" max="2566" width="15.28515625" style="4" customWidth="1"/>
    <col min="2567" max="2567" width="42.28515625" style="4" customWidth="1"/>
    <col min="2568" max="2568" width="9.140625" style="4"/>
    <col min="2569" max="2569" width="14.28515625" style="4" customWidth="1"/>
    <col min="2570" max="2574" width="14" style="4" customWidth="1"/>
    <col min="2575" max="2575" width="18.28515625" style="4" customWidth="1"/>
    <col min="2576" max="2576" width="20.85546875" style="4" customWidth="1"/>
    <col min="2577" max="2577" width="17.85546875" style="4" customWidth="1"/>
    <col min="2578" max="2821" width="9.140625" style="4"/>
    <col min="2822" max="2822" width="15.28515625" style="4" customWidth="1"/>
    <col min="2823" max="2823" width="42.28515625" style="4" customWidth="1"/>
    <col min="2824" max="2824" width="9.140625" style="4"/>
    <col min="2825" max="2825" width="14.28515625" style="4" customWidth="1"/>
    <col min="2826" max="2830" width="14" style="4" customWidth="1"/>
    <col min="2831" max="2831" width="18.28515625" style="4" customWidth="1"/>
    <col min="2832" max="2832" width="20.85546875" style="4" customWidth="1"/>
    <col min="2833" max="2833" width="17.85546875" style="4" customWidth="1"/>
    <col min="2834" max="3077" width="9.140625" style="4"/>
    <col min="3078" max="3078" width="15.28515625" style="4" customWidth="1"/>
    <col min="3079" max="3079" width="42.28515625" style="4" customWidth="1"/>
    <col min="3080" max="3080" width="9.140625" style="4"/>
    <col min="3081" max="3081" width="14.28515625" style="4" customWidth="1"/>
    <col min="3082" max="3086" width="14" style="4" customWidth="1"/>
    <col min="3087" max="3087" width="18.28515625" style="4" customWidth="1"/>
    <col min="3088" max="3088" width="20.85546875" style="4" customWidth="1"/>
    <col min="3089" max="3089" width="17.85546875" style="4" customWidth="1"/>
    <col min="3090" max="3333" width="9.140625" style="4"/>
    <col min="3334" max="3334" width="15.28515625" style="4" customWidth="1"/>
    <col min="3335" max="3335" width="42.28515625" style="4" customWidth="1"/>
    <col min="3336" max="3336" width="9.140625" style="4"/>
    <col min="3337" max="3337" width="14.28515625" style="4" customWidth="1"/>
    <col min="3338" max="3342" width="14" style="4" customWidth="1"/>
    <col min="3343" max="3343" width="18.28515625" style="4" customWidth="1"/>
    <col min="3344" max="3344" width="20.85546875" style="4" customWidth="1"/>
    <col min="3345" max="3345" width="17.85546875" style="4" customWidth="1"/>
    <col min="3346" max="3589" width="9.140625" style="4"/>
    <col min="3590" max="3590" width="15.28515625" style="4" customWidth="1"/>
    <col min="3591" max="3591" width="42.28515625" style="4" customWidth="1"/>
    <col min="3592" max="3592" width="9.140625" style="4"/>
    <col min="3593" max="3593" width="14.28515625" style="4" customWidth="1"/>
    <col min="3594" max="3598" width="14" style="4" customWidth="1"/>
    <col min="3599" max="3599" width="18.28515625" style="4" customWidth="1"/>
    <col min="3600" max="3600" width="20.85546875" style="4" customWidth="1"/>
    <col min="3601" max="3601" width="17.85546875" style="4" customWidth="1"/>
    <col min="3602" max="3845" width="9.140625" style="4"/>
    <col min="3846" max="3846" width="15.28515625" style="4" customWidth="1"/>
    <col min="3847" max="3847" width="42.28515625" style="4" customWidth="1"/>
    <col min="3848" max="3848" width="9.140625" style="4"/>
    <col min="3849" max="3849" width="14.28515625" style="4" customWidth="1"/>
    <col min="3850" max="3854" width="14" style="4" customWidth="1"/>
    <col min="3855" max="3855" width="18.28515625" style="4" customWidth="1"/>
    <col min="3856" max="3856" width="20.85546875" style="4" customWidth="1"/>
    <col min="3857" max="3857" width="17.85546875" style="4" customWidth="1"/>
    <col min="3858" max="4101" width="9.140625" style="4"/>
    <col min="4102" max="4102" width="15.28515625" style="4" customWidth="1"/>
    <col min="4103" max="4103" width="42.28515625" style="4" customWidth="1"/>
    <col min="4104" max="4104" width="9.140625" style="4"/>
    <col min="4105" max="4105" width="14.28515625" style="4" customWidth="1"/>
    <col min="4106" max="4110" width="14" style="4" customWidth="1"/>
    <col min="4111" max="4111" width="18.28515625" style="4" customWidth="1"/>
    <col min="4112" max="4112" width="20.85546875" style="4" customWidth="1"/>
    <col min="4113" max="4113" width="17.85546875" style="4" customWidth="1"/>
    <col min="4114" max="4357" width="9.140625" style="4"/>
    <col min="4358" max="4358" width="15.28515625" style="4" customWidth="1"/>
    <col min="4359" max="4359" width="42.28515625" style="4" customWidth="1"/>
    <col min="4360" max="4360" width="9.140625" style="4"/>
    <col min="4361" max="4361" width="14.28515625" style="4" customWidth="1"/>
    <col min="4362" max="4366" width="14" style="4" customWidth="1"/>
    <col min="4367" max="4367" width="18.28515625" style="4" customWidth="1"/>
    <col min="4368" max="4368" width="20.85546875" style="4" customWidth="1"/>
    <col min="4369" max="4369" width="17.85546875" style="4" customWidth="1"/>
    <col min="4370" max="4613" width="9.140625" style="4"/>
    <col min="4614" max="4614" width="15.28515625" style="4" customWidth="1"/>
    <col min="4615" max="4615" width="42.28515625" style="4" customWidth="1"/>
    <col min="4616" max="4616" width="9.140625" style="4"/>
    <col min="4617" max="4617" width="14.28515625" style="4" customWidth="1"/>
    <col min="4618" max="4622" width="14" style="4" customWidth="1"/>
    <col min="4623" max="4623" width="18.28515625" style="4" customWidth="1"/>
    <col min="4624" max="4624" width="20.85546875" style="4" customWidth="1"/>
    <col min="4625" max="4625" width="17.85546875" style="4" customWidth="1"/>
    <col min="4626" max="4869" width="9.140625" style="4"/>
    <col min="4870" max="4870" width="15.28515625" style="4" customWidth="1"/>
    <col min="4871" max="4871" width="42.28515625" style="4" customWidth="1"/>
    <col min="4872" max="4872" width="9.140625" style="4"/>
    <col min="4873" max="4873" width="14.28515625" style="4" customWidth="1"/>
    <col min="4874" max="4878" width="14" style="4" customWidth="1"/>
    <col min="4879" max="4879" width="18.28515625" style="4" customWidth="1"/>
    <col min="4880" max="4880" width="20.85546875" style="4" customWidth="1"/>
    <col min="4881" max="4881" width="17.85546875" style="4" customWidth="1"/>
    <col min="4882" max="5125" width="9.140625" style="4"/>
    <col min="5126" max="5126" width="15.28515625" style="4" customWidth="1"/>
    <col min="5127" max="5127" width="42.28515625" style="4" customWidth="1"/>
    <col min="5128" max="5128" width="9.140625" style="4"/>
    <col min="5129" max="5129" width="14.28515625" style="4" customWidth="1"/>
    <col min="5130" max="5134" width="14" style="4" customWidth="1"/>
    <col min="5135" max="5135" width="18.28515625" style="4" customWidth="1"/>
    <col min="5136" max="5136" width="20.85546875" style="4" customWidth="1"/>
    <col min="5137" max="5137" width="17.85546875" style="4" customWidth="1"/>
    <col min="5138" max="5381" width="9.140625" style="4"/>
    <col min="5382" max="5382" width="15.28515625" style="4" customWidth="1"/>
    <col min="5383" max="5383" width="42.28515625" style="4" customWidth="1"/>
    <col min="5384" max="5384" width="9.140625" style="4"/>
    <col min="5385" max="5385" width="14.28515625" style="4" customWidth="1"/>
    <col min="5386" max="5390" width="14" style="4" customWidth="1"/>
    <col min="5391" max="5391" width="18.28515625" style="4" customWidth="1"/>
    <col min="5392" max="5392" width="20.85546875" style="4" customWidth="1"/>
    <col min="5393" max="5393" width="17.85546875" style="4" customWidth="1"/>
    <col min="5394" max="5637" width="9.140625" style="4"/>
    <col min="5638" max="5638" width="15.28515625" style="4" customWidth="1"/>
    <col min="5639" max="5639" width="42.28515625" style="4" customWidth="1"/>
    <col min="5640" max="5640" width="9.140625" style="4"/>
    <col min="5641" max="5641" width="14.28515625" style="4" customWidth="1"/>
    <col min="5642" max="5646" width="14" style="4" customWidth="1"/>
    <col min="5647" max="5647" width="18.28515625" style="4" customWidth="1"/>
    <col min="5648" max="5648" width="20.85546875" style="4" customWidth="1"/>
    <col min="5649" max="5649" width="17.85546875" style="4" customWidth="1"/>
    <col min="5650" max="5893" width="9.140625" style="4"/>
    <col min="5894" max="5894" width="15.28515625" style="4" customWidth="1"/>
    <col min="5895" max="5895" width="42.28515625" style="4" customWidth="1"/>
    <col min="5896" max="5896" width="9.140625" style="4"/>
    <col min="5897" max="5897" width="14.28515625" style="4" customWidth="1"/>
    <col min="5898" max="5902" width="14" style="4" customWidth="1"/>
    <col min="5903" max="5903" width="18.28515625" style="4" customWidth="1"/>
    <col min="5904" max="5904" width="20.85546875" style="4" customWidth="1"/>
    <col min="5905" max="5905" width="17.85546875" style="4" customWidth="1"/>
    <col min="5906" max="6149" width="9.140625" style="4"/>
    <col min="6150" max="6150" width="15.28515625" style="4" customWidth="1"/>
    <col min="6151" max="6151" width="42.28515625" style="4" customWidth="1"/>
    <col min="6152" max="6152" width="9.140625" style="4"/>
    <col min="6153" max="6153" width="14.28515625" style="4" customWidth="1"/>
    <col min="6154" max="6158" width="14" style="4" customWidth="1"/>
    <col min="6159" max="6159" width="18.28515625" style="4" customWidth="1"/>
    <col min="6160" max="6160" width="20.85546875" style="4" customWidth="1"/>
    <col min="6161" max="6161" width="17.85546875" style="4" customWidth="1"/>
    <col min="6162" max="6405" width="9.140625" style="4"/>
    <col min="6406" max="6406" width="15.28515625" style="4" customWidth="1"/>
    <col min="6407" max="6407" width="42.28515625" style="4" customWidth="1"/>
    <col min="6408" max="6408" width="9.140625" style="4"/>
    <col min="6409" max="6409" width="14.28515625" style="4" customWidth="1"/>
    <col min="6410" max="6414" width="14" style="4" customWidth="1"/>
    <col min="6415" max="6415" width="18.28515625" style="4" customWidth="1"/>
    <col min="6416" max="6416" width="20.85546875" style="4" customWidth="1"/>
    <col min="6417" max="6417" width="17.85546875" style="4" customWidth="1"/>
    <col min="6418" max="6661" width="9.140625" style="4"/>
    <col min="6662" max="6662" width="15.28515625" style="4" customWidth="1"/>
    <col min="6663" max="6663" width="42.28515625" style="4" customWidth="1"/>
    <col min="6664" max="6664" width="9.140625" style="4"/>
    <col min="6665" max="6665" width="14.28515625" style="4" customWidth="1"/>
    <col min="6666" max="6670" width="14" style="4" customWidth="1"/>
    <col min="6671" max="6671" width="18.28515625" style="4" customWidth="1"/>
    <col min="6672" max="6672" width="20.85546875" style="4" customWidth="1"/>
    <col min="6673" max="6673" width="17.85546875" style="4" customWidth="1"/>
    <col min="6674" max="6917" width="9.140625" style="4"/>
    <col min="6918" max="6918" width="15.28515625" style="4" customWidth="1"/>
    <col min="6919" max="6919" width="42.28515625" style="4" customWidth="1"/>
    <col min="6920" max="6920" width="9.140625" style="4"/>
    <col min="6921" max="6921" width="14.28515625" style="4" customWidth="1"/>
    <col min="6922" max="6926" width="14" style="4" customWidth="1"/>
    <col min="6927" max="6927" width="18.28515625" style="4" customWidth="1"/>
    <col min="6928" max="6928" width="20.85546875" style="4" customWidth="1"/>
    <col min="6929" max="6929" width="17.85546875" style="4" customWidth="1"/>
    <col min="6930" max="7173" width="9.140625" style="4"/>
    <col min="7174" max="7174" width="15.28515625" style="4" customWidth="1"/>
    <col min="7175" max="7175" width="42.28515625" style="4" customWidth="1"/>
    <col min="7176" max="7176" width="9.140625" style="4"/>
    <col min="7177" max="7177" width="14.28515625" style="4" customWidth="1"/>
    <col min="7178" max="7182" width="14" style="4" customWidth="1"/>
    <col min="7183" max="7183" width="18.28515625" style="4" customWidth="1"/>
    <col min="7184" max="7184" width="20.85546875" style="4" customWidth="1"/>
    <col min="7185" max="7185" width="17.85546875" style="4" customWidth="1"/>
    <col min="7186" max="7429" width="9.140625" style="4"/>
    <col min="7430" max="7430" width="15.28515625" style="4" customWidth="1"/>
    <col min="7431" max="7431" width="42.28515625" style="4" customWidth="1"/>
    <col min="7432" max="7432" width="9.140625" style="4"/>
    <col min="7433" max="7433" width="14.28515625" style="4" customWidth="1"/>
    <col min="7434" max="7438" width="14" style="4" customWidth="1"/>
    <col min="7439" max="7439" width="18.28515625" style="4" customWidth="1"/>
    <col min="7440" max="7440" width="20.85546875" style="4" customWidth="1"/>
    <col min="7441" max="7441" width="17.85546875" style="4" customWidth="1"/>
    <col min="7442" max="7685" width="9.140625" style="4"/>
    <col min="7686" max="7686" width="15.28515625" style="4" customWidth="1"/>
    <col min="7687" max="7687" width="42.28515625" style="4" customWidth="1"/>
    <col min="7688" max="7688" width="9.140625" style="4"/>
    <col min="7689" max="7689" width="14.28515625" style="4" customWidth="1"/>
    <col min="7690" max="7694" width="14" style="4" customWidth="1"/>
    <col min="7695" max="7695" width="18.28515625" style="4" customWidth="1"/>
    <col min="7696" max="7696" width="20.85546875" style="4" customWidth="1"/>
    <col min="7697" max="7697" width="17.85546875" style="4" customWidth="1"/>
    <col min="7698" max="7941" width="9.140625" style="4"/>
    <col min="7942" max="7942" width="15.28515625" style="4" customWidth="1"/>
    <col min="7943" max="7943" width="42.28515625" style="4" customWidth="1"/>
    <col min="7944" max="7944" width="9.140625" style="4"/>
    <col min="7945" max="7945" width="14.28515625" style="4" customWidth="1"/>
    <col min="7946" max="7950" width="14" style="4" customWidth="1"/>
    <col min="7951" max="7951" width="18.28515625" style="4" customWidth="1"/>
    <col min="7952" max="7952" width="20.85546875" style="4" customWidth="1"/>
    <col min="7953" max="7953" width="17.85546875" style="4" customWidth="1"/>
    <col min="7954" max="8197" width="9.140625" style="4"/>
    <col min="8198" max="8198" width="15.28515625" style="4" customWidth="1"/>
    <col min="8199" max="8199" width="42.28515625" style="4" customWidth="1"/>
    <col min="8200" max="8200" width="9.140625" style="4"/>
    <col min="8201" max="8201" width="14.28515625" style="4" customWidth="1"/>
    <col min="8202" max="8206" width="14" style="4" customWidth="1"/>
    <col min="8207" max="8207" width="18.28515625" style="4" customWidth="1"/>
    <col min="8208" max="8208" width="20.85546875" style="4" customWidth="1"/>
    <col min="8209" max="8209" width="17.85546875" style="4" customWidth="1"/>
    <col min="8210" max="8453" width="9.140625" style="4"/>
    <col min="8454" max="8454" width="15.28515625" style="4" customWidth="1"/>
    <col min="8455" max="8455" width="42.28515625" style="4" customWidth="1"/>
    <col min="8456" max="8456" width="9.140625" style="4"/>
    <col min="8457" max="8457" width="14.28515625" style="4" customWidth="1"/>
    <col min="8458" max="8462" width="14" style="4" customWidth="1"/>
    <col min="8463" max="8463" width="18.28515625" style="4" customWidth="1"/>
    <col min="8464" max="8464" width="20.85546875" style="4" customWidth="1"/>
    <col min="8465" max="8465" width="17.85546875" style="4" customWidth="1"/>
    <col min="8466" max="8709" width="9.140625" style="4"/>
    <col min="8710" max="8710" width="15.28515625" style="4" customWidth="1"/>
    <col min="8711" max="8711" width="42.28515625" style="4" customWidth="1"/>
    <col min="8712" max="8712" width="9.140625" style="4"/>
    <col min="8713" max="8713" width="14.28515625" style="4" customWidth="1"/>
    <col min="8714" max="8718" width="14" style="4" customWidth="1"/>
    <col min="8719" max="8719" width="18.28515625" style="4" customWidth="1"/>
    <col min="8720" max="8720" width="20.85546875" style="4" customWidth="1"/>
    <col min="8721" max="8721" width="17.85546875" style="4" customWidth="1"/>
    <col min="8722" max="8965" width="9.140625" style="4"/>
    <col min="8966" max="8966" width="15.28515625" style="4" customWidth="1"/>
    <col min="8967" max="8967" width="42.28515625" style="4" customWidth="1"/>
    <col min="8968" max="8968" width="9.140625" style="4"/>
    <col min="8969" max="8969" width="14.28515625" style="4" customWidth="1"/>
    <col min="8970" max="8974" width="14" style="4" customWidth="1"/>
    <col min="8975" max="8975" width="18.28515625" style="4" customWidth="1"/>
    <col min="8976" max="8976" width="20.85546875" style="4" customWidth="1"/>
    <col min="8977" max="8977" width="17.85546875" style="4" customWidth="1"/>
    <col min="8978" max="9221" width="9.140625" style="4"/>
    <col min="9222" max="9222" width="15.28515625" style="4" customWidth="1"/>
    <col min="9223" max="9223" width="42.28515625" style="4" customWidth="1"/>
    <col min="9224" max="9224" width="9.140625" style="4"/>
    <col min="9225" max="9225" width="14.28515625" style="4" customWidth="1"/>
    <col min="9226" max="9230" width="14" style="4" customWidth="1"/>
    <col min="9231" max="9231" width="18.28515625" style="4" customWidth="1"/>
    <col min="9232" max="9232" width="20.85546875" style="4" customWidth="1"/>
    <col min="9233" max="9233" width="17.85546875" style="4" customWidth="1"/>
    <col min="9234" max="9477" width="9.140625" style="4"/>
    <col min="9478" max="9478" width="15.28515625" style="4" customWidth="1"/>
    <col min="9479" max="9479" width="42.28515625" style="4" customWidth="1"/>
    <col min="9480" max="9480" width="9.140625" style="4"/>
    <col min="9481" max="9481" width="14.28515625" style="4" customWidth="1"/>
    <col min="9482" max="9486" width="14" style="4" customWidth="1"/>
    <col min="9487" max="9487" width="18.28515625" style="4" customWidth="1"/>
    <col min="9488" max="9488" width="20.85546875" style="4" customWidth="1"/>
    <col min="9489" max="9489" width="17.85546875" style="4" customWidth="1"/>
    <col min="9490" max="9733" width="9.140625" style="4"/>
    <col min="9734" max="9734" width="15.28515625" style="4" customWidth="1"/>
    <col min="9735" max="9735" width="42.28515625" style="4" customWidth="1"/>
    <col min="9736" max="9736" width="9.140625" style="4"/>
    <col min="9737" max="9737" width="14.28515625" style="4" customWidth="1"/>
    <col min="9738" max="9742" width="14" style="4" customWidth="1"/>
    <col min="9743" max="9743" width="18.28515625" style="4" customWidth="1"/>
    <col min="9744" max="9744" width="20.85546875" style="4" customWidth="1"/>
    <col min="9745" max="9745" width="17.85546875" style="4" customWidth="1"/>
    <col min="9746" max="9989" width="9.140625" style="4"/>
    <col min="9990" max="9990" width="15.28515625" style="4" customWidth="1"/>
    <col min="9991" max="9991" width="42.28515625" style="4" customWidth="1"/>
    <col min="9992" max="9992" width="9.140625" style="4"/>
    <col min="9993" max="9993" width="14.28515625" style="4" customWidth="1"/>
    <col min="9994" max="9998" width="14" style="4" customWidth="1"/>
    <col min="9999" max="9999" width="18.28515625" style="4" customWidth="1"/>
    <col min="10000" max="10000" width="20.85546875" style="4" customWidth="1"/>
    <col min="10001" max="10001" width="17.85546875" style="4" customWidth="1"/>
    <col min="10002" max="10245" width="9.140625" style="4"/>
    <col min="10246" max="10246" width="15.28515625" style="4" customWidth="1"/>
    <col min="10247" max="10247" width="42.28515625" style="4" customWidth="1"/>
    <col min="10248" max="10248" width="9.140625" style="4"/>
    <col min="10249" max="10249" width="14.28515625" style="4" customWidth="1"/>
    <col min="10250" max="10254" width="14" style="4" customWidth="1"/>
    <col min="10255" max="10255" width="18.28515625" style="4" customWidth="1"/>
    <col min="10256" max="10256" width="20.85546875" style="4" customWidth="1"/>
    <col min="10257" max="10257" width="17.85546875" style="4" customWidth="1"/>
    <col min="10258" max="10501" width="9.140625" style="4"/>
    <col min="10502" max="10502" width="15.28515625" style="4" customWidth="1"/>
    <col min="10503" max="10503" width="42.28515625" style="4" customWidth="1"/>
    <col min="10504" max="10504" width="9.140625" style="4"/>
    <col min="10505" max="10505" width="14.28515625" style="4" customWidth="1"/>
    <col min="10506" max="10510" width="14" style="4" customWidth="1"/>
    <col min="10511" max="10511" width="18.28515625" style="4" customWidth="1"/>
    <col min="10512" max="10512" width="20.85546875" style="4" customWidth="1"/>
    <col min="10513" max="10513" width="17.85546875" style="4" customWidth="1"/>
    <col min="10514" max="10757" width="9.140625" style="4"/>
    <col min="10758" max="10758" width="15.28515625" style="4" customWidth="1"/>
    <col min="10759" max="10759" width="42.28515625" style="4" customWidth="1"/>
    <col min="10760" max="10760" width="9.140625" style="4"/>
    <col min="10761" max="10761" width="14.28515625" style="4" customWidth="1"/>
    <col min="10762" max="10766" width="14" style="4" customWidth="1"/>
    <col min="10767" max="10767" width="18.28515625" style="4" customWidth="1"/>
    <col min="10768" max="10768" width="20.85546875" style="4" customWidth="1"/>
    <col min="10769" max="10769" width="17.85546875" style="4" customWidth="1"/>
    <col min="10770" max="11013" width="9.140625" style="4"/>
    <col min="11014" max="11014" width="15.28515625" style="4" customWidth="1"/>
    <col min="11015" max="11015" width="42.28515625" style="4" customWidth="1"/>
    <col min="11016" max="11016" width="9.140625" style="4"/>
    <col min="11017" max="11017" width="14.28515625" style="4" customWidth="1"/>
    <col min="11018" max="11022" width="14" style="4" customWidth="1"/>
    <col min="11023" max="11023" width="18.28515625" style="4" customWidth="1"/>
    <col min="11024" max="11024" width="20.85546875" style="4" customWidth="1"/>
    <col min="11025" max="11025" width="17.85546875" style="4" customWidth="1"/>
    <col min="11026" max="11269" width="9.140625" style="4"/>
    <col min="11270" max="11270" width="15.28515625" style="4" customWidth="1"/>
    <col min="11271" max="11271" width="42.28515625" style="4" customWidth="1"/>
    <col min="11272" max="11272" width="9.140625" style="4"/>
    <col min="11273" max="11273" width="14.28515625" style="4" customWidth="1"/>
    <col min="11274" max="11278" width="14" style="4" customWidth="1"/>
    <col min="11279" max="11279" width="18.28515625" style="4" customWidth="1"/>
    <col min="11280" max="11280" width="20.85546875" style="4" customWidth="1"/>
    <col min="11281" max="11281" width="17.85546875" style="4" customWidth="1"/>
    <col min="11282" max="11525" width="9.140625" style="4"/>
    <col min="11526" max="11526" width="15.28515625" style="4" customWidth="1"/>
    <col min="11527" max="11527" width="42.28515625" style="4" customWidth="1"/>
    <col min="11528" max="11528" width="9.140625" style="4"/>
    <col min="11529" max="11529" width="14.28515625" style="4" customWidth="1"/>
    <col min="11530" max="11534" width="14" style="4" customWidth="1"/>
    <col min="11535" max="11535" width="18.28515625" style="4" customWidth="1"/>
    <col min="11536" max="11536" width="20.85546875" style="4" customWidth="1"/>
    <col min="11537" max="11537" width="17.85546875" style="4" customWidth="1"/>
    <col min="11538" max="11781" width="9.140625" style="4"/>
    <col min="11782" max="11782" width="15.28515625" style="4" customWidth="1"/>
    <col min="11783" max="11783" width="42.28515625" style="4" customWidth="1"/>
    <col min="11784" max="11784" width="9.140625" style="4"/>
    <col min="11785" max="11785" width="14.28515625" style="4" customWidth="1"/>
    <col min="11786" max="11790" width="14" style="4" customWidth="1"/>
    <col min="11791" max="11791" width="18.28515625" style="4" customWidth="1"/>
    <col min="11792" max="11792" width="20.85546875" style="4" customWidth="1"/>
    <col min="11793" max="11793" width="17.85546875" style="4" customWidth="1"/>
    <col min="11794" max="12037" width="9.140625" style="4"/>
    <col min="12038" max="12038" width="15.28515625" style="4" customWidth="1"/>
    <col min="12039" max="12039" width="42.28515625" style="4" customWidth="1"/>
    <col min="12040" max="12040" width="9.140625" style="4"/>
    <col min="12041" max="12041" width="14.28515625" style="4" customWidth="1"/>
    <col min="12042" max="12046" width="14" style="4" customWidth="1"/>
    <col min="12047" max="12047" width="18.28515625" style="4" customWidth="1"/>
    <col min="12048" max="12048" width="20.85546875" style="4" customWidth="1"/>
    <col min="12049" max="12049" width="17.85546875" style="4" customWidth="1"/>
    <col min="12050" max="12293" width="9.140625" style="4"/>
    <col min="12294" max="12294" width="15.28515625" style="4" customWidth="1"/>
    <col min="12295" max="12295" width="42.28515625" style="4" customWidth="1"/>
    <col min="12296" max="12296" width="9.140625" style="4"/>
    <col min="12297" max="12297" width="14.28515625" style="4" customWidth="1"/>
    <col min="12298" max="12302" width="14" style="4" customWidth="1"/>
    <col min="12303" max="12303" width="18.28515625" style="4" customWidth="1"/>
    <col min="12304" max="12304" width="20.85546875" style="4" customWidth="1"/>
    <col min="12305" max="12305" width="17.85546875" style="4" customWidth="1"/>
    <col min="12306" max="12549" width="9.140625" style="4"/>
    <col min="12550" max="12550" width="15.28515625" style="4" customWidth="1"/>
    <col min="12551" max="12551" width="42.28515625" style="4" customWidth="1"/>
    <col min="12552" max="12552" width="9.140625" style="4"/>
    <col min="12553" max="12553" width="14.28515625" style="4" customWidth="1"/>
    <col min="12554" max="12558" width="14" style="4" customWidth="1"/>
    <col min="12559" max="12559" width="18.28515625" style="4" customWidth="1"/>
    <col min="12560" max="12560" width="20.85546875" style="4" customWidth="1"/>
    <col min="12561" max="12561" width="17.85546875" style="4" customWidth="1"/>
    <col min="12562" max="12805" width="9.140625" style="4"/>
    <col min="12806" max="12806" width="15.28515625" style="4" customWidth="1"/>
    <col min="12807" max="12807" width="42.28515625" style="4" customWidth="1"/>
    <col min="12808" max="12808" width="9.140625" style="4"/>
    <col min="12809" max="12809" width="14.28515625" style="4" customWidth="1"/>
    <col min="12810" max="12814" width="14" style="4" customWidth="1"/>
    <col min="12815" max="12815" width="18.28515625" style="4" customWidth="1"/>
    <col min="12816" max="12816" width="20.85546875" style="4" customWidth="1"/>
    <col min="12817" max="12817" width="17.85546875" style="4" customWidth="1"/>
    <col min="12818" max="13061" width="9.140625" style="4"/>
    <col min="13062" max="13062" width="15.28515625" style="4" customWidth="1"/>
    <col min="13063" max="13063" width="42.28515625" style="4" customWidth="1"/>
    <col min="13064" max="13064" width="9.140625" style="4"/>
    <col min="13065" max="13065" width="14.28515625" style="4" customWidth="1"/>
    <col min="13066" max="13070" width="14" style="4" customWidth="1"/>
    <col min="13071" max="13071" width="18.28515625" style="4" customWidth="1"/>
    <col min="13072" max="13072" width="20.85546875" style="4" customWidth="1"/>
    <col min="13073" max="13073" width="17.85546875" style="4" customWidth="1"/>
    <col min="13074" max="13317" width="9.140625" style="4"/>
    <col min="13318" max="13318" width="15.28515625" style="4" customWidth="1"/>
    <col min="13319" max="13319" width="42.28515625" style="4" customWidth="1"/>
    <col min="13320" max="13320" width="9.140625" style="4"/>
    <col min="13321" max="13321" width="14.28515625" style="4" customWidth="1"/>
    <col min="13322" max="13326" width="14" style="4" customWidth="1"/>
    <col min="13327" max="13327" width="18.28515625" style="4" customWidth="1"/>
    <col min="13328" max="13328" width="20.85546875" style="4" customWidth="1"/>
    <col min="13329" max="13329" width="17.85546875" style="4" customWidth="1"/>
    <col min="13330" max="13573" width="9.140625" style="4"/>
    <col min="13574" max="13574" width="15.28515625" style="4" customWidth="1"/>
    <col min="13575" max="13575" width="42.28515625" style="4" customWidth="1"/>
    <col min="13576" max="13576" width="9.140625" style="4"/>
    <col min="13577" max="13577" width="14.28515625" style="4" customWidth="1"/>
    <col min="13578" max="13582" width="14" style="4" customWidth="1"/>
    <col min="13583" max="13583" width="18.28515625" style="4" customWidth="1"/>
    <col min="13584" max="13584" width="20.85546875" style="4" customWidth="1"/>
    <col min="13585" max="13585" width="17.85546875" style="4" customWidth="1"/>
    <col min="13586" max="13829" width="9.140625" style="4"/>
    <col min="13830" max="13830" width="15.28515625" style="4" customWidth="1"/>
    <col min="13831" max="13831" width="42.28515625" style="4" customWidth="1"/>
    <col min="13832" max="13832" width="9.140625" style="4"/>
    <col min="13833" max="13833" width="14.28515625" style="4" customWidth="1"/>
    <col min="13834" max="13838" width="14" style="4" customWidth="1"/>
    <col min="13839" max="13839" width="18.28515625" style="4" customWidth="1"/>
    <col min="13840" max="13840" width="20.85546875" style="4" customWidth="1"/>
    <col min="13841" max="13841" width="17.85546875" style="4" customWidth="1"/>
    <col min="13842" max="14085" width="9.140625" style="4"/>
    <col min="14086" max="14086" width="15.28515625" style="4" customWidth="1"/>
    <col min="14087" max="14087" width="42.28515625" style="4" customWidth="1"/>
    <col min="14088" max="14088" width="9.140625" style="4"/>
    <col min="14089" max="14089" width="14.28515625" style="4" customWidth="1"/>
    <col min="14090" max="14094" width="14" style="4" customWidth="1"/>
    <col min="14095" max="14095" width="18.28515625" style="4" customWidth="1"/>
    <col min="14096" max="14096" width="20.85546875" style="4" customWidth="1"/>
    <col min="14097" max="14097" width="17.85546875" style="4" customWidth="1"/>
    <col min="14098" max="14341" width="9.140625" style="4"/>
    <col min="14342" max="14342" width="15.28515625" style="4" customWidth="1"/>
    <col min="14343" max="14343" width="42.28515625" style="4" customWidth="1"/>
    <col min="14344" max="14344" width="9.140625" style="4"/>
    <col min="14345" max="14345" width="14.28515625" style="4" customWidth="1"/>
    <col min="14346" max="14350" width="14" style="4" customWidth="1"/>
    <col min="14351" max="14351" width="18.28515625" style="4" customWidth="1"/>
    <col min="14352" max="14352" width="20.85546875" style="4" customWidth="1"/>
    <col min="14353" max="14353" width="17.85546875" style="4" customWidth="1"/>
    <col min="14354" max="14597" width="9.140625" style="4"/>
    <col min="14598" max="14598" width="15.28515625" style="4" customWidth="1"/>
    <col min="14599" max="14599" width="42.28515625" style="4" customWidth="1"/>
    <col min="14600" max="14600" width="9.140625" style="4"/>
    <col min="14601" max="14601" width="14.28515625" style="4" customWidth="1"/>
    <col min="14602" max="14606" width="14" style="4" customWidth="1"/>
    <col min="14607" max="14607" width="18.28515625" style="4" customWidth="1"/>
    <col min="14608" max="14608" width="20.85546875" style="4" customWidth="1"/>
    <col min="14609" max="14609" width="17.85546875" style="4" customWidth="1"/>
    <col min="14610" max="14853" width="9.140625" style="4"/>
    <col min="14854" max="14854" width="15.28515625" style="4" customWidth="1"/>
    <col min="14855" max="14855" width="42.28515625" style="4" customWidth="1"/>
    <col min="14856" max="14856" width="9.140625" style="4"/>
    <col min="14857" max="14857" width="14.28515625" style="4" customWidth="1"/>
    <col min="14858" max="14862" width="14" style="4" customWidth="1"/>
    <col min="14863" max="14863" width="18.28515625" style="4" customWidth="1"/>
    <col min="14864" max="14864" width="20.85546875" style="4" customWidth="1"/>
    <col min="14865" max="14865" width="17.85546875" style="4" customWidth="1"/>
    <col min="14866" max="15109" width="9.140625" style="4"/>
    <col min="15110" max="15110" width="15.28515625" style="4" customWidth="1"/>
    <col min="15111" max="15111" width="42.28515625" style="4" customWidth="1"/>
    <col min="15112" max="15112" width="9.140625" style="4"/>
    <col min="15113" max="15113" width="14.28515625" style="4" customWidth="1"/>
    <col min="15114" max="15118" width="14" style="4" customWidth="1"/>
    <col min="15119" max="15119" width="18.28515625" style="4" customWidth="1"/>
    <col min="15120" max="15120" width="20.85546875" style="4" customWidth="1"/>
    <col min="15121" max="15121" width="17.85546875" style="4" customWidth="1"/>
    <col min="15122" max="15365" width="9.140625" style="4"/>
    <col min="15366" max="15366" width="15.28515625" style="4" customWidth="1"/>
    <col min="15367" max="15367" width="42.28515625" style="4" customWidth="1"/>
    <col min="15368" max="15368" width="9.140625" style="4"/>
    <col min="15369" max="15369" width="14.28515625" style="4" customWidth="1"/>
    <col min="15370" max="15374" width="14" style="4" customWidth="1"/>
    <col min="15375" max="15375" width="18.28515625" style="4" customWidth="1"/>
    <col min="15376" max="15376" width="20.85546875" style="4" customWidth="1"/>
    <col min="15377" max="15377" width="17.85546875" style="4" customWidth="1"/>
    <col min="15378" max="15621" width="9.140625" style="4"/>
    <col min="15622" max="15622" width="15.28515625" style="4" customWidth="1"/>
    <col min="15623" max="15623" width="42.28515625" style="4" customWidth="1"/>
    <col min="15624" max="15624" width="9.140625" style="4"/>
    <col min="15625" max="15625" width="14.28515625" style="4" customWidth="1"/>
    <col min="15626" max="15630" width="14" style="4" customWidth="1"/>
    <col min="15631" max="15631" width="18.28515625" style="4" customWidth="1"/>
    <col min="15632" max="15632" width="20.85546875" style="4" customWidth="1"/>
    <col min="15633" max="15633" width="17.85546875" style="4" customWidth="1"/>
    <col min="15634" max="15877" width="9.140625" style="4"/>
    <col min="15878" max="15878" width="15.28515625" style="4" customWidth="1"/>
    <col min="15879" max="15879" width="42.28515625" style="4" customWidth="1"/>
    <col min="15880" max="15880" width="9.140625" style="4"/>
    <col min="15881" max="15881" width="14.28515625" style="4" customWidth="1"/>
    <col min="15882" max="15886" width="14" style="4" customWidth="1"/>
    <col min="15887" max="15887" width="18.28515625" style="4" customWidth="1"/>
    <col min="15888" max="15888" width="20.85546875" style="4" customWidth="1"/>
    <col min="15889" max="15889" width="17.85546875" style="4" customWidth="1"/>
    <col min="15890" max="16133" width="9.140625" style="4"/>
    <col min="16134" max="16134" width="15.28515625" style="4" customWidth="1"/>
    <col min="16135" max="16135" width="42.28515625" style="4" customWidth="1"/>
    <col min="16136" max="16136" width="9.140625" style="4"/>
    <col min="16137" max="16137" width="14.28515625" style="4" customWidth="1"/>
    <col min="16138" max="16142" width="14" style="4" customWidth="1"/>
    <col min="16143" max="16143" width="18.28515625" style="4" customWidth="1"/>
    <col min="16144" max="16144" width="20.85546875" style="4" customWidth="1"/>
    <col min="16145" max="16145" width="17.85546875" style="4" customWidth="1"/>
    <col min="16146" max="16384" width="9.140625" style="4"/>
  </cols>
  <sheetData>
    <row r="2" spans="1:34" ht="30" customHeight="1" x14ac:dyDescent="0.2">
      <c r="B2" s="2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4" ht="13.5" thickBot="1" x14ac:dyDescent="0.25"/>
    <row r="4" spans="1:34" ht="21" outlineLevel="1" thickBot="1" x14ac:dyDescent="0.25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34" ht="13.5" outlineLevel="1" thickBot="1" x14ac:dyDescent="0.25">
      <c r="B5" s="12"/>
      <c r="C5" s="13"/>
      <c r="D5" s="14"/>
      <c r="E5" s="14"/>
      <c r="F5" s="15"/>
      <c r="G5" s="16"/>
      <c r="H5" s="17"/>
      <c r="I5" s="17"/>
      <c r="J5" s="17"/>
      <c r="K5" s="17"/>
      <c r="M5" s="17"/>
      <c r="N5" s="17"/>
      <c r="O5" s="17"/>
      <c r="P5" s="18"/>
      <c r="Q5" s="19"/>
      <c r="S5" s="5" t="s">
        <v>2</v>
      </c>
      <c r="T5" s="5" t="s">
        <v>3</v>
      </c>
      <c r="U5" s="5" t="s">
        <v>4</v>
      </c>
      <c r="AA5" s="20"/>
    </row>
    <row r="6" spans="1:34" outlineLevel="1" x14ac:dyDescent="0.2">
      <c r="B6" s="21" t="s">
        <v>5</v>
      </c>
      <c r="C6" s="22"/>
      <c r="D6" s="23"/>
      <c r="E6" s="23"/>
      <c r="F6" s="24"/>
      <c r="G6" s="23"/>
      <c r="H6" s="25"/>
      <c r="I6" s="25"/>
      <c r="J6" s="25"/>
      <c r="K6" s="25"/>
      <c r="L6" s="26"/>
      <c r="M6" s="25"/>
      <c r="N6" s="25"/>
      <c r="O6" s="25"/>
      <c r="P6" s="27"/>
      <c r="Q6" s="28"/>
      <c r="S6" s="5" t="s">
        <v>6</v>
      </c>
      <c r="T6" s="29">
        <v>45566</v>
      </c>
      <c r="U6" s="30">
        <v>45607</v>
      </c>
      <c r="V6" s="29"/>
      <c r="Z6" s="30"/>
    </row>
    <row r="7" spans="1:34" outlineLevel="1" x14ac:dyDescent="0.2">
      <c r="B7" s="31" t="s">
        <v>7</v>
      </c>
      <c r="H7" s="32"/>
      <c r="I7" s="32"/>
      <c r="J7" s="32"/>
      <c r="K7" s="32"/>
      <c r="L7" s="33"/>
      <c r="M7" s="32"/>
      <c r="N7" s="32"/>
      <c r="O7" s="32"/>
      <c r="P7" s="34" t="s">
        <v>8</v>
      </c>
      <c r="Q7" s="35">
        <v>0.69789999999999996</v>
      </c>
      <c r="S7" s="5" t="s">
        <v>9</v>
      </c>
      <c r="T7" s="29">
        <v>45474</v>
      </c>
      <c r="U7" s="29"/>
      <c r="V7" s="29"/>
    </row>
    <row r="8" spans="1:34" outlineLevel="1" x14ac:dyDescent="0.2">
      <c r="B8" s="36" t="s">
        <v>10</v>
      </c>
      <c r="C8" s="37"/>
      <c r="F8" s="5"/>
      <c r="G8" s="38"/>
      <c r="H8" s="39"/>
      <c r="I8" s="40"/>
      <c r="J8" s="40"/>
      <c r="K8" s="40"/>
      <c r="L8" s="6"/>
      <c r="M8" s="40"/>
      <c r="N8" s="40"/>
      <c r="O8" s="40"/>
      <c r="P8" s="41" t="s">
        <v>11</v>
      </c>
      <c r="Q8" s="42">
        <v>184</v>
      </c>
    </row>
    <row r="9" spans="1:34" ht="13.5" outlineLevel="1" thickBot="1" x14ac:dyDescent="0.25">
      <c r="B9" s="31"/>
      <c r="H9" s="32"/>
      <c r="I9" s="32"/>
      <c r="J9" s="32"/>
      <c r="K9" s="32"/>
      <c r="L9" s="33"/>
      <c r="M9" s="32"/>
      <c r="N9" s="32"/>
      <c r="O9" s="32"/>
      <c r="P9" s="43" t="s">
        <v>12</v>
      </c>
      <c r="Q9" s="44">
        <v>0.2223</v>
      </c>
    </row>
    <row r="10" spans="1:34" ht="12.75" customHeight="1" x14ac:dyDescent="0.2">
      <c r="B10" s="45" t="s">
        <v>13</v>
      </c>
      <c r="C10" s="46" t="s">
        <v>14</v>
      </c>
      <c r="D10" s="47"/>
      <c r="E10" s="48" t="s">
        <v>2</v>
      </c>
      <c r="F10" s="49" t="s">
        <v>15</v>
      </c>
      <c r="G10" s="48" t="s">
        <v>16</v>
      </c>
      <c r="H10" s="50" t="s">
        <v>17</v>
      </c>
      <c r="I10" s="51" t="s">
        <v>18</v>
      </c>
      <c r="J10" s="52"/>
      <c r="K10" s="53" t="s">
        <v>18</v>
      </c>
      <c r="L10" s="54"/>
      <c r="M10" s="53" t="s">
        <v>19</v>
      </c>
      <c r="N10" s="54"/>
      <c r="O10" s="53" t="s">
        <v>20</v>
      </c>
      <c r="P10" s="54"/>
      <c r="Q10" s="55" t="s">
        <v>21</v>
      </c>
      <c r="S10" s="56"/>
      <c r="T10" s="56"/>
      <c r="U10" s="56"/>
      <c r="V10" s="56"/>
      <c r="W10" s="56"/>
      <c r="X10" s="56"/>
    </row>
    <row r="11" spans="1:34" ht="13.5" thickBot="1" x14ac:dyDescent="0.25">
      <c r="B11" s="57"/>
      <c r="C11" s="58"/>
      <c r="D11" s="59"/>
      <c r="E11" s="60"/>
      <c r="F11" s="61"/>
      <c r="G11" s="60"/>
      <c r="H11" s="62"/>
      <c r="I11" s="63" t="s">
        <v>22</v>
      </c>
      <c r="J11" s="63" t="s">
        <v>23</v>
      </c>
      <c r="K11" s="64" t="s">
        <v>24</v>
      </c>
      <c r="L11" s="65" t="s">
        <v>25</v>
      </c>
      <c r="M11" s="64" t="s">
        <v>24</v>
      </c>
      <c r="N11" s="63" t="s">
        <v>25</v>
      </c>
      <c r="O11" s="64" t="s">
        <v>24</v>
      </c>
      <c r="P11" s="63" t="s">
        <v>25</v>
      </c>
      <c r="Q11" s="66"/>
    </row>
    <row r="12" spans="1:34" x14ac:dyDescent="0.2">
      <c r="B12" s="67">
        <v>1</v>
      </c>
      <c r="C12" s="68"/>
      <c r="D12" s="69"/>
      <c r="E12" s="70"/>
      <c r="F12" s="71" t="s">
        <v>26</v>
      </c>
      <c r="G12" s="72"/>
      <c r="H12" s="73"/>
      <c r="I12" s="74"/>
      <c r="J12" s="74"/>
      <c r="K12" s="74"/>
      <c r="L12" s="74"/>
      <c r="M12" s="74"/>
      <c r="N12" s="74"/>
      <c r="O12" s="74"/>
      <c r="P12" s="74"/>
      <c r="Q12" s="75"/>
      <c r="R12" s="76"/>
      <c r="W12" s="4"/>
      <c r="X12" s="4"/>
      <c r="Y12" s="4"/>
      <c r="Z12" s="4"/>
    </row>
    <row r="13" spans="1:34" ht="24" outlineLevel="1" x14ac:dyDescent="0.2">
      <c r="A13" s="1">
        <f>A12+1</f>
        <v>1</v>
      </c>
      <c r="B13" s="77" t="str">
        <f>CONCATENATE($B$12,".",A13)</f>
        <v>1.1</v>
      </c>
      <c r="C13" s="78" t="s">
        <v>27</v>
      </c>
      <c r="D13" s="79">
        <v>90777</v>
      </c>
      <c r="E13" s="80" t="s">
        <v>6</v>
      </c>
      <c r="F13" s="81" t="s">
        <v>28</v>
      </c>
      <c r="G13" s="82" t="s">
        <v>29</v>
      </c>
      <c r="H13" s="83">
        <v>16</v>
      </c>
      <c r="I13" s="84">
        <v>120.22</v>
      </c>
      <c r="J13" s="85">
        <f>ROUND(I13*(1+$Q$9),2)</f>
        <v>146.94</v>
      </c>
      <c r="K13" s="85">
        <f>I13-L13</f>
        <v>2.1299999999999955</v>
      </c>
      <c r="L13" s="86">
        <v>118.09</v>
      </c>
      <c r="M13" s="87">
        <f t="shared" ref="M13" si="0">J13-N13</f>
        <v>2.5999999999999943</v>
      </c>
      <c r="N13" s="85">
        <f>ROUND(L13*(1+$Q$9),2)</f>
        <v>144.34</v>
      </c>
      <c r="O13" s="87">
        <f t="shared" ref="O13" si="1">Q13-P13</f>
        <v>41.599999999999909</v>
      </c>
      <c r="P13" s="85">
        <f>ROUND(H13*N13,2)</f>
        <v>2309.44</v>
      </c>
      <c r="Q13" s="88">
        <f>ROUND(J13*H13,2)</f>
        <v>2351.04</v>
      </c>
      <c r="R13" s="76"/>
      <c r="S13" s="89"/>
      <c r="U13" s="89"/>
      <c r="Z13" s="90"/>
      <c r="AC13" s="91"/>
      <c r="AF13" s="76"/>
      <c r="AH13" s="76"/>
    </row>
    <row r="14" spans="1:34" x14ac:dyDescent="0.2">
      <c r="B14" s="92"/>
      <c r="C14" s="93"/>
      <c r="D14" s="94"/>
      <c r="E14" s="70"/>
      <c r="F14" s="95" t="s">
        <v>30</v>
      </c>
      <c r="G14" s="72"/>
      <c r="H14" s="96"/>
      <c r="I14" s="85"/>
      <c r="J14" s="85"/>
      <c r="K14" s="85"/>
      <c r="L14" s="85"/>
      <c r="M14" s="85"/>
      <c r="N14" s="85"/>
      <c r="O14" s="97">
        <f>SUM(O13:O13)</f>
        <v>41.599999999999909</v>
      </c>
      <c r="P14" s="98">
        <f>SUM(P13:P13)</f>
        <v>2309.44</v>
      </c>
      <c r="Q14" s="99">
        <f>SUM(Q13:Q13)</f>
        <v>2351.04</v>
      </c>
      <c r="R14" s="76"/>
      <c r="S14" s="89"/>
      <c r="Z14" s="90"/>
      <c r="AC14" s="100"/>
      <c r="AF14" s="76"/>
      <c r="AH14" s="76"/>
    </row>
    <row r="15" spans="1:34" x14ac:dyDescent="0.2">
      <c r="B15" s="92"/>
      <c r="C15" s="93"/>
      <c r="D15" s="94"/>
      <c r="E15" s="101"/>
      <c r="F15" s="81"/>
      <c r="G15" s="82"/>
      <c r="H15" s="102"/>
      <c r="I15" s="103"/>
      <c r="J15" s="103"/>
      <c r="K15" s="103"/>
      <c r="L15" s="103"/>
      <c r="M15" s="103"/>
      <c r="N15" s="103"/>
      <c r="O15" s="103"/>
      <c r="P15" s="103"/>
      <c r="Q15" s="104"/>
      <c r="R15" s="76"/>
      <c r="S15" s="89"/>
      <c r="W15" s="89"/>
      <c r="X15" s="89"/>
      <c r="AC15" s="100"/>
      <c r="AF15" s="76"/>
      <c r="AH15" s="76"/>
    </row>
    <row r="16" spans="1:34" x14ac:dyDescent="0.2">
      <c r="B16" s="67">
        <f>B12+1</f>
        <v>2</v>
      </c>
      <c r="C16" s="105"/>
      <c r="D16" s="106"/>
      <c r="E16" s="107"/>
      <c r="F16" s="108" t="s">
        <v>31</v>
      </c>
      <c r="G16" s="72"/>
      <c r="H16" s="109"/>
      <c r="I16" s="74"/>
      <c r="J16" s="110"/>
      <c r="K16" s="110"/>
      <c r="L16" s="111"/>
      <c r="M16" s="110"/>
      <c r="N16" s="110"/>
      <c r="O16" s="112"/>
      <c r="P16" s="110"/>
      <c r="Q16" s="113"/>
      <c r="S16" s="89"/>
      <c r="W16" s="4"/>
      <c r="X16" s="4"/>
      <c r="Y16" s="4"/>
      <c r="Z16" s="4"/>
      <c r="AC16" s="91"/>
      <c r="AF16" s="76"/>
      <c r="AH16" s="76"/>
    </row>
    <row r="17" spans="1:34" ht="36" outlineLevel="1" x14ac:dyDescent="0.2">
      <c r="A17" s="1">
        <f>A16+1</f>
        <v>1</v>
      </c>
      <c r="B17" s="77" t="str">
        <f>CONCATENATE($B$16,".",A17)</f>
        <v>2.1</v>
      </c>
      <c r="C17" s="78" t="s">
        <v>27</v>
      </c>
      <c r="D17" s="114">
        <v>103689</v>
      </c>
      <c r="E17" s="80" t="s">
        <v>6</v>
      </c>
      <c r="F17" s="81" t="s">
        <v>32</v>
      </c>
      <c r="G17" s="82" t="s">
        <v>33</v>
      </c>
      <c r="H17" s="83">
        <v>4.5</v>
      </c>
      <c r="I17" s="84">
        <v>459.66</v>
      </c>
      <c r="J17" s="85">
        <f>ROUND(I17*(1+$Q$9),2)</f>
        <v>561.84</v>
      </c>
      <c r="K17" s="85">
        <f>I17-L17</f>
        <v>427.18</v>
      </c>
      <c r="L17" s="86">
        <v>32.479999999999997</v>
      </c>
      <c r="M17" s="87">
        <f t="shared" ref="M17:M19" si="2">J17-N17</f>
        <v>522.14</v>
      </c>
      <c r="N17" s="85">
        <f>ROUND(L17*(1+$Q$9),2)</f>
        <v>39.700000000000003</v>
      </c>
      <c r="O17" s="87">
        <f t="shared" ref="O17:O19" si="3">Q17-P17</f>
        <v>2349.63</v>
      </c>
      <c r="P17" s="85">
        <f>ROUND(H17*N17,2)</f>
        <v>178.65</v>
      </c>
      <c r="Q17" s="88">
        <f>ROUND(J17*H17,2)</f>
        <v>2528.2800000000002</v>
      </c>
      <c r="R17" s="76"/>
      <c r="S17" s="89"/>
      <c r="U17" s="89"/>
      <c r="Z17" s="90"/>
      <c r="AC17" s="91"/>
      <c r="AF17" s="76"/>
      <c r="AH17" s="76"/>
    </row>
    <row r="18" spans="1:34" ht="48" outlineLevel="1" x14ac:dyDescent="0.2">
      <c r="A18" s="1">
        <f t="shared" ref="A18:A19" si="4">A17+1</f>
        <v>2</v>
      </c>
      <c r="B18" s="77" t="str">
        <f>CONCATENATE($B$16,".",A18)</f>
        <v>2.2</v>
      </c>
      <c r="C18" s="78" t="s">
        <v>34</v>
      </c>
      <c r="D18" s="114">
        <v>10776</v>
      </c>
      <c r="E18" s="80" t="s">
        <v>6</v>
      </c>
      <c r="F18" s="81" t="s">
        <v>35</v>
      </c>
      <c r="G18" s="82" t="s">
        <v>36</v>
      </c>
      <c r="H18" s="83">
        <v>4</v>
      </c>
      <c r="I18" s="84">
        <v>781.25</v>
      </c>
      <c r="J18" s="85">
        <f t="shared" ref="J18:J19" si="5">ROUND(I18*(1+$Q$9),2)</f>
        <v>954.92</v>
      </c>
      <c r="K18" s="85">
        <f t="shared" ref="K18:K19" si="6">I18-L18</f>
        <v>781.25</v>
      </c>
      <c r="L18" s="86">
        <v>0</v>
      </c>
      <c r="M18" s="87">
        <f t="shared" si="2"/>
        <v>954.92</v>
      </c>
      <c r="N18" s="85">
        <f t="shared" ref="N18:N19" si="7">ROUND(L18*(1+$Q$9),2)</f>
        <v>0</v>
      </c>
      <c r="O18" s="87">
        <f t="shared" si="3"/>
        <v>3819.68</v>
      </c>
      <c r="P18" s="85">
        <f t="shared" ref="P18:P19" si="8">ROUND(H18*N18,2)</f>
        <v>0</v>
      </c>
      <c r="Q18" s="88">
        <f t="shared" ref="Q18:Q19" si="9">ROUND(J18*H18,2)</f>
        <v>3819.68</v>
      </c>
      <c r="R18" s="76"/>
      <c r="S18" s="89"/>
      <c r="U18" s="89"/>
      <c r="Z18" s="90"/>
      <c r="AC18" s="91"/>
      <c r="AF18" s="76"/>
      <c r="AH18" s="76"/>
    </row>
    <row r="19" spans="1:34" ht="36" outlineLevel="1" x14ac:dyDescent="0.2">
      <c r="A19" s="1">
        <f t="shared" si="4"/>
        <v>3</v>
      </c>
      <c r="B19" s="77" t="str">
        <f>CONCATENATE($B$16,".",A19)</f>
        <v>2.3</v>
      </c>
      <c r="C19" s="78" t="s">
        <v>27</v>
      </c>
      <c r="D19" s="79">
        <v>105115</v>
      </c>
      <c r="E19" s="80" t="s">
        <v>6</v>
      </c>
      <c r="F19" s="81" t="s">
        <v>37</v>
      </c>
      <c r="G19" s="82" t="s">
        <v>38</v>
      </c>
      <c r="H19" s="83">
        <v>2</v>
      </c>
      <c r="I19" s="84">
        <v>130.35</v>
      </c>
      <c r="J19" s="85">
        <f t="shared" si="5"/>
        <v>159.33000000000001</v>
      </c>
      <c r="K19" s="85">
        <f t="shared" si="6"/>
        <v>74.889999999999986</v>
      </c>
      <c r="L19" s="86">
        <v>55.46</v>
      </c>
      <c r="M19" s="87">
        <f t="shared" si="2"/>
        <v>91.54</v>
      </c>
      <c r="N19" s="85">
        <f t="shared" si="7"/>
        <v>67.790000000000006</v>
      </c>
      <c r="O19" s="87">
        <f t="shared" si="3"/>
        <v>183.08</v>
      </c>
      <c r="P19" s="85">
        <f t="shared" si="8"/>
        <v>135.58000000000001</v>
      </c>
      <c r="Q19" s="88">
        <f t="shared" si="9"/>
        <v>318.66000000000003</v>
      </c>
      <c r="R19" s="76"/>
      <c r="S19" s="89"/>
      <c r="U19" s="89"/>
      <c r="Z19" s="90"/>
      <c r="AC19" s="91"/>
      <c r="AF19" s="76"/>
      <c r="AH19" s="76"/>
    </row>
    <row r="20" spans="1:34" x14ac:dyDescent="0.2">
      <c r="B20" s="77"/>
      <c r="C20" s="93"/>
      <c r="D20" s="94"/>
      <c r="E20" s="70"/>
      <c r="F20" s="95" t="s">
        <v>30</v>
      </c>
      <c r="G20" s="72"/>
      <c r="H20" s="85"/>
      <c r="I20" s="85"/>
      <c r="J20" s="85"/>
      <c r="K20" s="85"/>
      <c r="L20" s="85"/>
      <c r="M20" s="85"/>
      <c r="N20" s="85"/>
      <c r="O20" s="97">
        <f>SUM(O17:O19)</f>
        <v>6352.3899999999994</v>
      </c>
      <c r="P20" s="98">
        <f>SUM(P17:P19)</f>
        <v>314.23</v>
      </c>
      <c r="Q20" s="99">
        <f>SUM(Q17:Q19)</f>
        <v>6666.62</v>
      </c>
      <c r="R20" s="76"/>
      <c r="S20" s="89"/>
      <c r="Z20" s="90"/>
      <c r="AC20" s="100"/>
      <c r="AF20" s="76"/>
      <c r="AH20" s="76"/>
    </row>
    <row r="21" spans="1:34" x14ac:dyDescent="0.2">
      <c r="B21" s="92"/>
      <c r="C21" s="93"/>
      <c r="D21" s="94"/>
      <c r="E21" s="70"/>
      <c r="F21" s="115"/>
      <c r="G21" s="72"/>
      <c r="H21" s="96"/>
      <c r="I21" s="85"/>
      <c r="J21" s="85"/>
      <c r="K21" s="85"/>
      <c r="L21" s="85"/>
      <c r="M21" s="85"/>
      <c r="N21" s="85"/>
      <c r="O21" s="85"/>
      <c r="P21" s="85"/>
      <c r="Q21" s="88"/>
      <c r="R21" s="76"/>
      <c r="S21" s="89"/>
      <c r="W21" s="89"/>
      <c r="X21" s="89"/>
      <c r="AC21" s="100"/>
      <c r="AF21" s="76"/>
      <c r="AH21" s="76"/>
    </row>
    <row r="22" spans="1:34" x14ac:dyDescent="0.2">
      <c r="B22" s="67">
        <f>B16+1</f>
        <v>3</v>
      </c>
      <c r="C22" s="116"/>
      <c r="D22" s="117"/>
      <c r="E22" s="70"/>
      <c r="F22" s="118" t="s">
        <v>39</v>
      </c>
      <c r="G22" s="72"/>
      <c r="H22" s="73"/>
      <c r="I22" s="74"/>
      <c r="J22" s="74"/>
      <c r="K22" s="74"/>
      <c r="L22" s="74"/>
      <c r="M22" s="74"/>
      <c r="N22" s="74"/>
      <c r="O22" s="74"/>
      <c r="P22" s="74"/>
      <c r="Q22" s="75"/>
      <c r="R22" s="76"/>
      <c r="S22" s="89"/>
      <c r="W22" s="4"/>
      <c r="X22" s="4"/>
      <c r="Y22" s="4"/>
      <c r="Z22" s="4"/>
      <c r="AC22" s="100"/>
      <c r="AF22" s="76"/>
      <c r="AH22" s="76"/>
    </row>
    <row r="23" spans="1:34" ht="36" outlineLevel="1" x14ac:dyDescent="0.2">
      <c r="A23" s="1">
        <f>A22+1</f>
        <v>1</v>
      </c>
      <c r="B23" s="77" t="str">
        <f>CONCATENATE($B$22,".",A23)</f>
        <v>3.1</v>
      </c>
      <c r="C23" s="119" t="s">
        <v>27</v>
      </c>
      <c r="D23" s="120">
        <v>97624</v>
      </c>
      <c r="E23" s="80" t="s">
        <v>6</v>
      </c>
      <c r="F23" s="81" t="s">
        <v>40</v>
      </c>
      <c r="G23" s="82" t="s">
        <v>41</v>
      </c>
      <c r="H23" s="83">
        <v>7.23</v>
      </c>
      <c r="I23" s="84">
        <v>113.85</v>
      </c>
      <c r="J23" s="85">
        <f t="shared" ref="J23:J26" si="10">ROUND(I23*(1+$Q$9),2)</f>
        <v>139.16</v>
      </c>
      <c r="K23" s="85">
        <f t="shared" ref="K23:K26" si="11">I23-L23</f>
        <v>27.489999999999995</v>
      </c>
      <c r="L23" s="86">
        <v>86.36</v>
      </c>
      <c r="M23" s="87">
        <f t="shared" ref="M23:M26" si="12">J23-N23</f>
        <v>33.599999999999994</v>
      </c>
      <c r="N23" s="85">
        <f t="shared" ref="N23:N26" si="13">ROUND(L23*(1+$Q$9),2)</f>
        <v>105.56</v>
      </c>
      <c r="O23" s="87">
        <f t="shared" ref="O23:O26" si="14">Q23-P23</f>
        <v>242.92999999999995</v>
      </c>
      <c r="P23" s="85">
        <f t="shared" ref="P23:P26" si="15">ROUND(H23*N23,2)</f>
        <v>763.2</v>
      </c>
      <c r="Q23" s="88">
        <f t="shared" ref="Q23:Q26" si="16">ROUND(J23*H23,2)</f>
        <v>1006.13</v>
      </c>
      <c r="R23" s="76"/>
      <c r="S23" s="89"/>
      <c r="U23" s="89"/>
      <c r="Z23" s="90"/>
      <c r="AC23" s="91"/>
      <c r="AF23" s="76"/>
      <c r="AH23" s="76"/>
    </row>
    <row r="24" spans="1:34" ht="60" outlineLevel="1" x14ac:dyDescent="0.2">
      <c r="A24" s="1">
        <f t="shared" ref="A24:A26" si="17">A23+1</f>
        <v>2</v>
      </c>
      <c r="B24" s="77" t="str">
        <f t="shared" ref="B24:B26" si="18">CONCATENATE($B$22,".",A24)</f>
        <v>3.2</v>
      </c>
      <c r="C24" s="119" t="s">
        <v>27</v>
      </c>
      <c r="D24" s="114">
        <v>103333</v>
      </c>
      <c r="E24" s="80" t="s">
        <v>6</v>
      </c>
      <c r="F24" s="81" t="s">
        <v>42</v>
      </c>
      <c r="G24" s="82" t="s">
        <v>33</v>
      </c>
      <c r="H24" s="83">
        <v>26.09</v>
      </c>
      <c r="I24" s="84">
        <v>122.21</v>
      </c>
      <c r="J24" s="85">
        <f t="shared" si="10"/>
        <v>149.38</v>
      </c>
      <c r="K24" s="85">
        <f t="shared" si="11"/>
        <v>52.489999999999995</v>
      </c>
      <c r="L24" s="86">
        <v>69.72</v>
      </c>
      <c r="M24" s="87">
        <f t="shared" si="12"/>
        <v>64.16</v>
      </c>
      <c r="N24" s="85">
        <f t="shared" si="13"/>
        <v>85.22</v>
      </c>
      <c r="O24" s="87">
        <f t="shared" si="14"/>
        <v>1673.9300000000003</v>
      </c>
      <c r="P24" s="85">
        <f t="shared" si="15"/>
        <v>2223.39</v>
      </c>
      <c r="Q24" s="88">
        <f t="shared" si="16"/>
        <v>3897.32</v>
      </c>
      <c r="R24" s="76"/>
      <c r="S24" s="89"/>
      <c r="U24" s="89"/>
      <c r="Z24" s="90"/>
      <c r="AC24" s="91"/>
      <c r="AF24" s="76"/>
      <c r="AH24" s="76"/>
    </row>
    <row r="25" spans="1:34" ht="48" outlineLevel="1" x14ac:dyDescent="0.2">
      <c r="A25" s="1">
        <f t="shared" si="17"/>
        <v>3</v>
      </c>
      <c r="B25" s="77" t="str">
        <f t="shared" si="18"/>
        <v>3.3</v>
      </c>
      <c r="C25" s="119" t="s">
        <v>27</v>
      </c>
      <c r="D25" s="114">
        <v>87878</v>
      </c>
      <c r="E25" s="80" t="s">
        <v>6</v>
      </c>
      <c r="F25" s="81" t="s">
        <v>43</v>
      </c>
      <c r="G25" s="82" t="s">
        <v>33</v>
      </c>
      <c r="H25" s="83">
        <v>52.18</v>
      </c>
      <c r="I25" s="84">
        <v>5.09</v>
      </c>
      <c r="J25" s="85">
        <f t="shared" si="10"/>
        <v>6.22</v>
      </c>
      <c r="K25" s="85">
        <f t="shared" si="11"/>
        <v>2.4</v>
      </c>
      <c r="L25" s="86">
        <v>2.69</v>
      </c>
      <c r="M25" s="87">
        <f t="shared" si="12"/>
        <v>2.9299999999999997</v>
      </c>
      <c r="N25" s="85">
        <f t="shared" si="13"/>
        <v>3.29</v>
      </c>
      <c r="O25" s="87">
        <f t="shared" si="14"/>
        <v>152.89000000000001</v>
      </c>
      <c r="P25" s="85">
        <f t="shared" si="15"/>
        <v>171.67</v>
      </c>
      <c r="Q25" s="88">
        <f t="shared" si="16"/>
        <v>324.56</v>
      </c>
      <c r="R25" s="76"/>
      <c r="S25" s="89"/>
      <c r="U25" s="89"/>
      <c r="Z25" s="90"/>
      <c r="AC25" s="91"/>
      <c r="AF25" s="76"/>
      <c r="AH25" s="76"/>
    </row>
    <row r="26" spans="1:34" ht="60" outlineLevel="1" x14ac:dyDescent="0.2">
      <c r="A26" s="1">
        <f t="shared" si="17"/>
        <v>4</v>
      </c>
      <c r="B26" s="77" t="str">
        <f t="shared" si="18"/>
        <v>3.4</v>
      </c>
      <c r="C26" s="119" t="s">
        <v>27</v>
      </c>
      <c r="D26" s="114">
        <v>87548</v>
      </c>
      <c r="E26" s="80" t="s">
        <v>6</v>
      </c>
      <c r="F26" s="81" t="s">
        <v>44</v>
      </c>
      <c r="G26" s="82" t="s">
        <v>33</v>
      </c>
      <c r="H26" s="83">
        <v>52.18</v>
      </c>
      <c r="I26" s="84">
        <v>28.42</v>
      </c>
      <c r="J26" s="85">
        <f t="shared" si="10"/>
        <v>34.74</v>
      </c>
      <c r="K26" s="85">
        <f t="shared" si="11"/>
        <v>13.000000000000002</v>
      </c>
      <c r="L26" s="86">
        <v>15.42</v>
      </c>
      <c r="M26" s="87">
        <f t="shared" si="12"/>
        <v>15.89</v>
      </c>
      <c r="N26" s="85">
        <f t="shared" si="13"/>
        <v>18.850000000000001</v>
      </c>
      <c r="O26" s="87">
        <f t="shared" si="14"/>
        <v>829.14</v>
      </c>
      <c r="P26" s="85">
        <f t="shared" si="15"/>
        <v>983.59</v>
      </c>
      <c r="Q26" s="88">
        <f t="shared" si="16"/>
        <v>1812.73</v>
      </c>
      <c r="R26" s="76"/>
      <c r="S26" s="89"/>
      <c r="U26" s="89"/>
      <c r="Z26" s="90"/>
      <c r="AC26" s="91"/>
      <c r="AF26" s="76"/>
      <c r="AH26" s="76"/>
    </row>
    <row r="27" spans="1:34" x14ac:dyDescent="0.2">
      <c r="B27" s="92"/>
      <c r="C27" s="121"/>
      <c r="D27" s="122"/>
      <c r="E27" s="70"/>
      <c r="F27" s="95" t="s">
        <v>30</v>
      </c>
      <c r="G27" s="72"/>
      <c r="H27" s="96"/>
      <c r="I27" s="85"/>
      <c r="J27" s="85"/>
      <c r="K27" s="85"/>
      <c r="L27" s="85"/>
      <c r="M27" s="85"/>
      <c r="N27" s="85"/>
      <c r="O27" s="97">
        <f>SUM(O23:O26)</f>
        <v>2898.89</v>
      </c>
      <c r="P27" s="98">
        <f>SUM(P23:P26)</f>
        <v>4141.8500000000004</v>
      </c>
      <c r="Q27" s="99">
        <f>SUM(Q23:Q26)</f>
        <v>7040.74</v>
      </c>
      <c r="R27" s="76"/>
      <c r="S27" s="89"/>
      <c r="Z27" s="90"/>
      <c r="AC27" s="100"/>
      <c r="AF27" s="76"/>
      <c r="AH27" s="76"/>
    </row>
    <row r="28" spans="1:34" x14ac:dyDescent="0.2">
      <c r="B28" s="92"/>
      <c r="C28" s="93"/>
      <c r="D28" s="94"/>
      <c r="E28" s="70"/>
      <c r="F28" s="115"/>
      <c r="G28" s="72"/>
      <c r="H28" s="96"/>
      <c r="I28" s="85"/>
      <c r="J28" s="85"/>
      <c r="K28" s="85"/>
      <c r="L28" s="85"/>
      <c r="M28" s="85"/>
      <c r="N28" s="85"/>
      <c r="O28" s="85"/>
      <c r="P28" s="85"/>
      <c r="Q28" s="88"/>
      <c r="R28" s="76"/>
      <c r="S28" s="89"/>
      <c r="W28" s="89"/>
      <c r="X28" s="89"/>
      <c r="AC28" s="100"/>
      <c r="AF28" s="76"/>
      <c r="AH28" s="76"/>
    </row>
    <row r="29" spans="1:34" x14ac:dyDescent="0.2">
      <c r="B29" s="67">
        <f>B22+1</f>
        <v>4</v>
      </c>
      <c r="C29" s="116"/>
      <c r="D29" s="117"/>
      <c r="E29" s="70"/>
      <c r="F29" s="118" t="s">
        <v>45</v>
      </c>
      <c r="G29" s="72"/>
      <c r="H29" s="73"/>
      <c r="I29" s="74"/>
      <c r="J29" s="74"/>
      <c r="K29" s="74"/>
      <c r="L29" s="74"/>
      <c r="M29" s="74"/>
      <c r="N29" s="74"/>
      <c r="O29" s="74"/>
      <c r="P29" s="74"/>
      <c r="Q29" s="75"/>
      <c r="R29" s="76"/>
      <c r="S29" s="89"/>
      <c r="W29" s="4"/>
      <c r="X29" s="4"/>
      <c r="Y29" s="4"/>
      <c r="Z29" s="4"/>
      <c r="AC29" s="100"/>
      <c r="AF29" s="76"/>
      <c r="AH29" s="76"/>
    </row>
    <row r="30" spans="1:34" ht="36" outlineLevel="1" x14ac:dyDescent="0.2">
      <c r="A30" s="1">
        <f>A29+1</f>
        <v>1</v>
      </c>
      <c r="B30" s="77" t="str">
        <f>CONCATENATE($B$29,".",A30)</f>
        <v>4.1</v>
      </c>
      <c r="C30" s="119" t="s">
        <v>27</v>
      </c>
      <c r="D30" s="114">
        <v>97643</v>
      </c>
      <c r="E30" s="80" t="s">
        <v>6</v>
      </c>
      <c r="F30" s="81" t="s">
        <v>46</v>
      </c>
      <c r="G30" s="82" t="s">
        <v>33</v>
      </c>
      <c r="H30" s="83">
        <v>64.45</v>
      </c>
      <c r="I30" s="84">
        <v>26.82</v>
      </c>
      <c r="J30" s="85">
        <f t="shared" ref="J30:J41" si="19">ROUND(I30*(1+$Q$9),2)</f>
        <v>32.78</v>
      </c>
      <c r="K30" s="85">
        <f t="shared" ref="K30:K41" si="20">I30-L30</f>
        <v>6.2899999999999991</v>
      </c>
      <c r="L30" s="86">
        <v>20.53</v>
      </c>
      <c r="M30" s="87">
        <f t="shared" ref="M30:M41" si="21">J30-N30</f>
        <v>7.6900000000000013</v>
      </c>
      <c r="N30" s="85">
        <f t="shared" ref="N30:N41" si="22">ROUND(L30*(1+$Q$9),2)</f>
        <v>25.09</v>
      </c>
      <c r="O30" s="87">
        <f t="shared" ref="O30:O41" si="23">Q30-P30</f>
        <v>495.62000000000012</v>
      </c>
      <c r="P30" s="85">
        <f t="shared" ref="P30:P41" si="24">ROUND(H30*N30,2)</f>
        <v>1617.05</v>
      </c>
      <c r="Q30" s="88">
        <f t="shared" ref="Q30:Q41" si="25">ROUND(J30*H30,2)</f>
        <v>2112.67</v>
      </c>
      <c r="R30" s="76"/>
      <c r="S30" s="89"/>
      <c r="U30" s="89"/>
      <c r="Z30" s="90"/>
      <c r="AC30" s="91"/>
      <c r="AF30" s="76"/>
      <c r="AH30" s="76"/>
    </row>
    <row r="31" spans="1:34" ht="36" outlineLevel="1" x14ac:dyDescent="0.2">
      <c r="A31" s="1">
        <f t="shared" ref="A31:A41" si="26">A30+1</f>
        <v>2</v>
      </c>
      <c r="B31" s="77" t="str">
        <f t="shared" ref="B31:B41" si="27">CONCATENATE($B$29,".",A31)</f>
        <v>4.2</v>
      </c>
      <c r="C31" s="119" t="s">
        <v>27</v>
      </c>
      <c r="D31" s="114">
        <v>97633</v>
      </c>
      <c r="E31" s="80" t="s">
        <v>6</v>
      </c>
      <c r="F31" s="81" t="s">
        <v>47</v>
      </c>
      <c r="G31" s="82" t="s">
        <v>33</v>
      </c>
      <c r="H31" s="83">
        <v>26.22</v>
      </c>
      <c r="I31" s="84">
        <v>24.24</v>
      </c>
      <c r="J31" s="85">
        <f t="shared" si="19"/>
        <v>29.63</v>
      </c>
      <c r="K31" s="85">
        <f t="shared" si="20"/>
        <v>5.7299999999999969</v>
      </c>
      <c r="L31" s="86">
        <v>18.510000000000002</v>
      </c>
      <c r="M31" s="87">
        <f t="shared" si="21"/>
        <v>7.009999999999998</v>
      </c>
      <c r="N31" s="85">
        <f t="shared" si="22"/>
        <v>22.62</v>
      </c>
      <c r="O31" s="87">
        <f t="shared" si="23"/>
        <v>183.79999999999995</v>
      </c>
      <c r="P31" s="85">
        <f t="shared" si="24"/>
        <v>593.1</v>
      </c>
      <c r="Q31" s="88">
        <f t="shared" si="25"/>
        <v>776.9</v>
      </c>
      <c r="R31" s="76"/>
      <c r="S31" s="89"/>
      <c r="U31" s="89"/>
      <c r="Z31" s="90"/>
      <c r="AA31" s="123"/>
      <c r="AC31" s="91"/>
      <c r="AF31" s="76"/>
      <c r="AH31" s="76"/>
    </row>
    <row r="32" spans="1:34" ht="60" outlineLevel="1" x14ac:dyDescent="0.2">
      <c r="A32" s="1">
        <f t="shared" si="26"/>
        <v>3</v>
      </c>
      <c r="B32" s="77" t="str">
        <f t="shared" si="27"/>
        <v>4.3</v>
      </c>
      <c r="C32" s="119" t="s">
        <v>27</v>
      </c>
      <c r="D32" s="114">
        <v>87630</v>
      </c>
      <c r="E32" s="80" t="s">
        <v>6</v>
      </c>
      <c r="F32" s="81" t="s">
        <v>48</v>
      </c>
      <c r="G32" s="82" t="s">
        <v>33</v>
      </c>
      <c r="H32" s="83">
        <v>74.78</v>
      </c>
      <c r="I32" s="84">
        <v>43.45</v>
      </c>
      <c r="J32" s="85">
        <f t="shared" si="19"/>
        <v>53.11</v>
      </c>
      <c r="K32" s="85">
        <f t="shared" si="20"/>
        <v>29.680000000000003</v>
      </c>
      <c r="L32" s="86">
        <v>13.77</v>
      </c>
      <c r="M32" s="87">
        <f t="shared" si="21"/>
        <v>36.28</v>
      </c>
      <c r="N32" s="85">
        <f t="shared" si="22"/>
        <v>16.829999999999998</v>
      </c>
      <c r="O32" s="87">
        <f t="shared" si="23"/>
        <v>2713.0200000000004</v>
      </c>
      <c r="P32" s="85">
        <f t="shared" si="24"/>
        <v>1258.55</v>
      </c>
      <c r="Q32" s="88">
        <f t="shared" si="25"/>
        <v>3971.57</v>
      </c>
      <c r="R32" s="76"/>
      <c r="S32" s="89"/>
      <c r="U32" s="89"/>
      <c r="Z32" s="90"/>
      <c r="AC32" s="91"/>
      <c r="AF32" s="76"/>
      <c r="AH32" s="76"/>
    </row>
    <row r="33" spans="1:34" ht="72" outlineLevel="1" x14ac:dyDescent="0.2">
      <c r="A33" s="1">
        <f t="shared" si="26"/>
        <v>4</v>
      </c>
      <c r="B33" s="77" t="str">
        <f t="shared" si="27"/>
        <v>4.4</v>
      </c>
      <c r="C33" s="119" t="s">
        <v>27</v>
      </c>
      <c r="D33" s="114">
        <v>87745</v>
      </c>
      <c r="E33" s="80" t="s">
        <v>6</v>
      </c>
      <c r="F33" s="81" t="s">
        <v>49</v>
      </c>
      <c r="G33" s="82" t="s">
        <v>33</v>
      </c>
      <c r="H33" s="83">
        <v>17</v>
      </c>
      <c r="I33" s="84">
        <v>55.9</v>
      </c>
      <c r="J33" s="85">
        <f t="shared" si="19"/>
        <v>68.33</v>
      </c>
      <c r="K33" s="85">
        <f t="shared" si="20"/>
        <v>32.42</v>
      </c>
      <c r="L33" s="86">
        <v>23.48</v>
      </c>
      <c r="M33" s="87">
        <f t="shared" si="21"/>
        <v>39.629999999999995</v>
      </c>
      <c r="N33" s="85">
        <f t="shared" si="22"/>
        <v>28.7</v>
      </c>
      <c r="O33" s="87">
        <f t="shared" si="23"/>
        <v>673.70999999999992</v>
      </c>
      <c r="P33" s="85">
        <f t="shared" si="24"/>
        <v>487.9</v>
      </c>
      <c r="Q33" s="88">
        <f t="shared" si="25"/>
        <v>1161.6099999999999</v>
      </c>
      <c r="R33" s="76"/>
      <c r="S33" s="89"/>
      <c r="U33" s="89"/>
      <c r="Z33" s="90"/>
      <c r="AC33" s="91"/>
      <c r="AF33" s="76"/>
      <c r="AH33" s="76"/>
    </row>
    <row r="34" spans="1:34" ht="24" outlineLevel="1" x14ac:dyDescent="0.2">
      <c r="A34" s="1">
        <f t="shared" si="26"/>
        <v>5</v>
      </c>
      <c r="B34" s="77" t="str">
        <f t="shared" si="27"/>
        <v>4.5</v>
      </c>
      <c r="C34" s="119" t="s">
        <v>27</v>
      </c>
      <c r="D34" s="114">
        <v>98557</v>
      </c>
      <c r="E34" s="80" t="s">
        <v>6</v>
      </c>
      <c r="F34" s="81" t="s">
        <v>50</v>
      </c>
      <c r="G34" s="82" t="s">
        <v>33</v>
      </c>
      <c r="H34" s="83">
        <v>30.58</v>
      </c>
      <c r="I34" s="84">
        <v>45.77</v>
      </c>
      <c r="J34" s="85">
        <f t="shared" si="19"/>
        <v>55.94</v>
      </c>
      <c r="K34" s="85">
        <f t="shared" si="20"/>
        <v>33.85</v>
      </c>
      <c r="L34" s="86">
        <v>11.92</v>
      </c>
      <c r="M34" s="87">
        <f t="shared" si="21"/>
        <v>41.37</v>
      </c>
      <c r="N34" s="85">
        <f t="shared" si="22"/>
        <v>14.57</v>
      </c>
      <c r="O34" s="87">
        <f t="shared" si="23"/>
        <v>1265.1000000000001</v>
      </c>
      <c r="P34" s="85">
        <f t="shared" si="24"/>
        <v>445.55</v>
      </c>
      <c r="Q34" s="88">
        <f t="shared" si="25"/>
        <v>1710.65</v>
      </c>
      <c r="R34" s="76"/>
      <c r="S34" s="89"/>
      <c r="T34" s="124"/>
      <c r="U34" s="89"/>
      <c r="Z34" s="90"/>
      <c r="AC34" s="91"/>
      <c r="AF34" s="76"/>
      <c r="AH34" s="76"/>
    </row>
    <row r="35" spans="1:34" ht="48" outlineLevel="1" x14ac:dyDescent="0.2">
      <c r="A35" s="1">
        <f t="shared" si="26"/>
        <v>6</v>
      </c>
      <c r="B35" s="77" t="str">
        <f t="shared" si="27"/>
        <v>4.6</v>
      </c>
      <c r="C35" s="119" t="s">
        <v>27</v>
      </c>
      <c r="D35" s="114">
        <v>87261</v>
      </c>
      <c r="E35" s="80" t="s">
        <v>6</v>
      </c>
      <c r="F35" s="81" t="s">
        <v>51</v>
      </c>
      <c r="G35" s="82" t="s">
        <v>33</v>
      </c>
      <c r="H35" s="83">
        <v>11.1</v>
      </c>
      <c r="I35" s="84">
        <v>153.66</v>
      </c>
      <c r="J35" s="85">
        <f t="shared" si="19"/>
        <v>187.82</v>
      </c>
      <c r="K35" s="85">
        <f t="shared" si="20"/>
        <v>124.94</v>
      </c>
      <c r="L35" s="86">
        <v>28.72</v>
      </c>
      <c r="M35" s="87">
        <f t="shared" si="21"/>
        <v>152.72</v>
      </c>
      <c r="N35" s="85">
        <f t="shared" si="22"/>
        <v>35.1</v>
      </c>
      <c r="O35" s="87">
        <f t="shared" si="23"/>
        <v>1695.19</v>
      </c>
      <c r="P35" s="85">
        <f t="shared" si="24"/>
        <v>389.61</v>
      </c>
      <c r="Q35" s="88">
        <f t="shared" si="25"/>
        <v>2084.8000000000002</v>
      </c>
      <c r="R35" s="76"/>
      <c r="S35" s="89"/>
      <c r="U35" s="89"/>
      <c r="Z35" s="90"/>
      <c r="AA35" s="123"/>
      <c r="AC35" s="91"/>
      <c r="AF35" s="76"/>
      <c r="AH35" s="76"/>
    </row>
    <row r="36" spans="1:34" ht="48" outlineLevel="1" x14ac:dyDescent="0.2">
      <c r="A36" s="1">
        <f t="shared" si="26"/>
        <v>7</v>
      </c>
      <c r="B36" s="77" t="str">
        <f t="shared" si="27"/>
        <v>4.7</v>
      </c>
      <c r="C36" s="119" t="s">
        <v>27</v>
      </c>
      <c r="D36" s="114">
        <v>87262</v>
      </c>
      <c r="E36" s="80" t="s">
        <v>6</v>
      </c>
      <c r="F36" s="81" t="s">
        <v>52</v>
      </c>
      <c r="G36" s="82" t="s">
        <v>33</v>
      </c>
      <c r="H36" s="83">
        <v>5.9</v>
      </c>
      <c r="I36" s="84">
        <v>140.25</v>
      </c>
      <c r="J36" s="85">
        <f t="shared" si="19"/>
        <v>171.43</v>
      </c>
      <c r="K36" s="85">
        <f t="shared" si="20"/>
        <v>119.07</v>
      </c>
      <c r="L36" s="86">
        <v>21.18</v>
      </c>
      <c r="M36" s="87">
        <f t="shared" si="21"/>
        <v>145.54000000000002</v>
      </c>
      <c r="N36" s="85">
        <f t="shared" si="22"/>
        <v>25.89</v>
      </c>
      <c r="O36" s="87">
        <f t="shared" si="23"/>
        <v>858.69</v>
      </c>
      <c r="P36" s="85">
        <f t="shared" si="24"/>
        <v>152.75</v>
      </c>
      <c r="Q36" s="88">
        <f t="shared" si="25"/>
        <v>1011.44</v>
      </c>
      <c r="R36" s="76"/>
      <c r="S36" s="89"/>
      <c r="U36" s="89"/>
      <c r="Z36" s="90"/>
      <c r="AC36" s="91"/>
      <c r="AF36" s="76"/>
      <c r="AH36" s="76"/>
    </row>
    <row r="37" spans="1:34" ht="48" outlineLevel="1" x14ac:dyDescent="0.2">
      <c r="A37" s="1">
        <f t="shared" si="26"/>
        <v>8</v>
      </c>
      <c r="B37" s="77" t="str">
        <f t="shared" si="27"/>
        <v>4.8</v>
      </c>
      <c r="C37" s="119" t="s">
        <v>27</v>
      </c>
      <c r="D37" s="114">
        <v>87263</v>
      </c>
      <c r="E37" s="80" t="s">
        <v>6</v>
      </c>
      <c r="F37" s="81" t="s">
        <v>53</v>
      </c>
      <c r="G37" s="82" t="s">
        <v>33</v>
      </c>
      <c r="H37" s="83">
        <v>74.78</v>
      </c>
      <c r="I37" s="84">
        <v>130.03</v>
      </c>
      <c r="J37" s="85">
        <f t="shared" si="19"/>
        <v>158.94</v>
      </c>
      <c r="K37" s="85">
        <f t="shared" si="20"/>
        <v>115.75</v>
      </c>
      <c r="L37" s="86">
        <v>14.28</v>
      </c>
      <c r="M37" s="87">
        <f t="shared" si="21"/>
        <v>141.49</v>
      </c>
      <c r="N37" s="85">
        <f t="shared" si="22"/>
        <v>17.45</v>
      </c>
      <c r="O37" s="87">
        <f t="shared" si="23"/>
        <v>10580.62</v>
      </c>
      <c r="P37" s="85">
        <f t="shared" si="24"/>
        <v>1304.9100000000001</v>
      </c>
      <c r="Q37" s="88">
        <f t="shared" si="25"/>
        <v>11885.53</v>
      </c>
      <c r="R37" s="76"/>
      <c r="S37" s="89"/>
      <c r="U37" s="89"/>
      <c r="Z37" s="90"/>
      <c r="AA37" s="90"/>
      <c r="AC37" s="91"/>
      <c r="AF37" s="76"/>
      <c r="AH37" s="76"/>
    </row>
    <row r="38" spans="1:34" ht="36" outlineLevel="1" x14ac:dyDescent="0.2">
      <c r="A38" s="1">
        <f t="shared" si="26"/>
        <v>9</v>
      </c>
      <c r="B38" s="77" t="str">
        <f t="shared" si="27"/>
        <v>4.9</v>
      </c>
      <c r="C38" s="119" t="s">
        <v>27</v>
      </c>
      <c r="D38" s="114">
        <v>88650</v>
      </c>
      <c r="E38" s="80" t="s">
        <v>6</v>
      </c>
      <c r="F38" s="81" t="s">
        <v>54</v>
      </c>
      <c r="G38" s="82" t="s">
        <v>55</v>
      </c>
      <c r="H38" s="83">
        <v>85.8</v>
      </c>
      <c r="I38" s="84">
        <v>13.49</v>
      </c>
      <c r="J38" s="85">
        <f t="shared" si="19"/>
        <v>16.489999999999998</v>
      </c>
      <c r="K38" s="85">
        <f t="shared" si="20"/>
        <v>11.02</v>
      </c>
      <c r="L38" s="86">
        <v>2.4700000000000002</v>
      </c>
      <c r="M38" s="87">
        <f t="shared" si="21"/>
        <v>13.469999999999999</v>
      </c>
      <c r="N38" s="85">
        <f t="shared" si="22"/>
        <v>3.02</v>
      </c>
      <c r="O38" s="87">
        <f t="shared" si="23"/>
        <v>1155.7199999999998</v>
      </c>
      <c r="P38" s="85">
        <f t="shared" si="24"/>
        <v>259.12</v>
      </c>
      <c r="Q38" s="88">
        <f t="shared" si="25"/>
        <v>1414.84</v>
      </c>
      <c r="R38" s="76"/>
      <c r="S38" s="89"/>
      <c r="U38" s="89"/>
      <c r="Z38" s="90"/>
      <c r="AC38" s="91"/>
      <c r="AF38" s="76"/>
      <c r="AH38" s="76"/>
    </row>
    <row r="39" spans="1:34" ht="24" outlineLevel="1" x14ac:dyDescent="0.2">
      <c r="A39" s="1">
        <f t="shared" si="26"/>
        <v>10</v>
      </c>
      <c r="B39" s="77" t="str">
        <f t="shared" si="27"/>
        <v>4.10</v>
      </c>
      <c r="C39" s="119" t="s">
        <v>27</v>
      </c>
      <c r="D39" s="114">
        <v>98689</v>
      </c>
      <c r="E39" s="80" t="s">
        <v>6</v>
      </c>
      <c r="F39" s="81" t="s">
        <v>56</v>
      </c>
      <c r="G39" s="82" t="s">
        <v>55</v>
      </c>
      <c r="H39" s="83">
        <v>2.2999999999999998</v>
      </c>
      <c r="I39" s="84">
        <v>140.51</v>
      </c>
      <c r="J39" s="85">
        <f t="shared" si="19"/>
        <v>171.75</v>
      </c>
      <c r="K39" s="85">
        <f t="shared" si="20"/>
        <v>123.82</v>
      </c>
      <c r="L39" s="86">
        <v>16.690000000000001</v>
      </c>
      <c r="M39" s="87">
        <f t="shared" si="21"/>
        <v>151.35</v>
      </c>
      <c r="N39" s="85">
        <f t="shared" si="22"/>
        <v>20.399999999999999</v>
      </c>
      <c r="O39" s="87">
        <f t="shared" si="23"/>
        <v>348.10999999999996</v>
      </c>
      <c r="P39" s="85">
        <f t="shared" si="24"/>
        <v>46.92</v>
      </c>
      <c r="Q39" s="88">
        <f t="shared" si="25"/>
        <v>395.03</v>
      </c>
      <c r="R39" s="76"/>
      <c r="S39" s="89"/>
      <c r="U39" s="89"/>
      <c r="Z39" s="90"/>
      <c r="AC39" s="91"/>
      <c r="AF39" s="76"/>
      <c r="AH39" s="76"/>
    </row>
    <row r="40" spans="1:34" ht="24" outlineLevel="1" x14ac:dyDescent="0.2">
      <c r="A40" s="1">
        <f t="shared" si="26"/>
        <v>11</v>
      </c>
      <c r="B40" s="77" t="str">
        <f t="shared" si="27"/>
        <v>4.11</v>
      </c>
      <c r="C40" s="119" t="s">
        <v>27</v>
      </c>
      <c r="D40" s="114">
        <v>102499</v>
      </c>
      <c r="E40" s="80" t="s">
        <v>6</v>
      </c>
      <c r="F40" s="81" t="s">
        <v>57</v>
      </c>
      <c r="G40" s="82" t="s">
        <v>33</v>
      </c>
      <c r="H40" s="83">
        <v>56.85</v>
      </c>
      <c r="I40" s="84">
        <v>3.64</v>
      </c>
      <c r="J40" s="85">
        <f t="shared" si="19"/>
        <v>4.45</v>
      </c>
      <c r="K40" s="85">
        <f t="shared" si="20"/>
        <v>2.4400000000000004</v>
      </c>
      <c r="L40" s="86">
        <v>1.2</v>
      </c>
      <c r="M40" s="87">
        <f t="shared" si="21"/>
        <v>2.9800000000000004</v>
      </c>
      <c r="N40" s="85">
        <f t="shared" si="22"/>
        <v>1.47</v>
      </c>
      <c r="O40" s="87">
        <f t="shared" si="23"/>
        <v>169.41</v>
      </c>
      <c r="P40" s="85">
        <f t="shared" si="24"/>
        <v>83.57</v>
      </c>
      <c r="Q40" s="88">
        <f t="shared" si="25"/>
        <v>252.98</v>
      </c>
      <c r="R40" s="76"/>
      <c r="S40" s="89"/>
      <c r="U40" s="89"/>
      <c r="Z40" s="90"/>
      <c r="AC40" s="91"/>
      <c r="AF40" s="76"/>
      <c r="AH40" s="76"/>
    </row>
    <row r="41" spans="1:34" outlineLevel="1" x14ac:dyDescent="0.2">
      <c r="A41" s="1">
        <f t="shared" si="26"/>
        <v>12</v>
      </c>
      <c r="B41" s="77" t="str">
        <f t="shared" si="27"/>
        <v>4.12</v>
      </c>
      <c r="C41" s="119" t="s">
        <v>34</v>
      </c>
      <c r="D41" s="114">
        <v>44396</v>
      </c>
      <c r="E41" s="80" t="s">
        <v>6</v>
      </c>
      <c r="F41" s="81" t="s">
        <v>58</v>
      </c>
      <c r="G41" s="82" t="s">
        <v>59</v>
      </c>
      <c r="H41" s="83">
        <v>0.25</v>
      </c>
      <c r="I41" s="84">
        <v>30.29</v>
      </c>
      <c r="J41" s="85">
        <f t="shared" si="19"/>
        <v>37.020000000000003</v>
      </c>
      <c r="K41" s="85">
        <f t="shared" si="20"/>
        <v>30.29</v>
      </c>
      <c r="L41" s="86">
        <v>0</v>
      </c>
      <c r="M41" s="87">
        <f t="shared" si="21"/>
        <v>37.020000000000003</v>
      </c>
      <c r="N41" s="85">
        <f t="shared" si="22"/>
        <v>0</v>
      </c>
      <c r="O41" s="87">
        <f t="shared" si="23"/>
        <v>9.26</v>
      </c>
      <c r="P41" s="85">
        <f t="shared" si="24"/>
        <v>0</v>
      </c>
      <c r="Q41" s="88">
        <f t="shared" si="25"/>
        <v>9.26</v>
      </c>
      <c r="R41" s="76"/>
      <c r="S41" s="89"/>
      <c r="T41" s="124"/>
      <c r="U41" s="89"/>
      <c r="Z41" s="90"/>
      <c r="AC41" s="91"/>
      <c r="AF41" s="76"/>
      <c r="AH41" s="76"/>
    </row>
    <row r="42" spans="1:34" x14ac:dyDescent="0.2">
      <c r="B42" s="92"/>
      <c r="C42" s="121"/>
      <c r="D42" s="122"/>
      <c r="E42" s="70"/>
      <c r="F42" s="95" t="s">
        <v>30</v>
      </c>
      <c r="G42" s="72"/>
      <c r="H42" s="96"/>
      <c r="I42" s="85"/>
      <c r="J42" s="85"/>
      <c r="K42" s="85"/>
      <c r="L42" s="85"/>
      <c r="M42" s="85"/>
      <c r="N42" s="85"/>
      <c r="O42" s="97">
        <f>SUM(O30:O41)</f>
        <v>20148.25</v>
      </c>
      <c r="P42" s="98">
        <f>SUM(P30:P41)</f>
        <v>6639.0299999999988</v>
      </c>
      <c r="Q42" s="99">
        <f>SUM(Q30:Q41)</f>
        <v>26787.279999999999</v>
      </c>
      <c r="R42" s="76"/>
      <c r="S42" s="89"/>
      <c r="Z42" s="90"/>
      <c r="AC42" s="100"/>
      <c r="AF42" s="76"/>
      <c r="AH42" s="76"/>
    </row>
    <row r="43" spans="1:34" x14ac:dyDescent="0.2">
      <c r="B43" s="92"/>
      <c r="C43" s="93"/>
      <c r="D43" s="94"/>
      <c r="E43" s="70"/>
      <c r="F43" s="115"/>
      <c r="G43" s="72"/>
      <c r="H43" s="96"/>
      <c r="I43" s="85"/>
      <c r="J43" s="85"/>
      <c r="K43" s="85"/>
      <c r="L43" s="85"/>
      <c r="M43" s="85"/>
      <c r="N43" s="85"/>
      <c r="O43" s="85"/>
      <c r="P43" s="85"/>
      <c r="Q43" s="88"/>
      <c r="R43" s="76"/>
      <c r="S43" s="89"/>
      <c r="W43" s="89"/>
      <c r="X43" s="89"/>
      <c r="AC43" s="100"/>
      <c r="AF43" s="76"/>
      <c r="AH43" s="76"/>
    </row>
    <row r="44" spans="1:34" x14ac:dyDescent="0.2">
      <c r="B44" s="67">
        <f>B29+1</f>
        <v>5</v>
      </c>
      <c r="C44" s="116"/>
      <c r="D44" s="117"/>
      <c r="E44" s="70"/>
      <c r="F44" s="118" t="s">
        <v>60</v>
      </c>
      <c r="G44" s="72"/>
      <c r="H44" s="73"/>
      <c r="I44" s="74"/>
      <c r="J44" s="74"/>
      <c r="K44" s="74"/>
      <c r="L44" s="74"/>
      <c r="M44" s="74"/>
      <c r="N44" s="74"/>
      <c r="O44" s="74"/>
      <c r="P44" s="74"/>
      <c r="Q44" s="75"/>
      <c r="R44" s="76"/>
      <c r="S44" s="89"/>
      <c r="W44" s="4"/>
      <c r="X44" s="4"/>
      <c r="Y44" s="4"/>
      <c r="Z44" s="4"/>
      <c r="AC44" s="100"/>
      <c r="AF44" s="76"/>
      <c r="AH44" s="76"/>
    </row>
    <row r="45" spans="1:34" ht="36" outlineLevel="1" x14ac:dyDescent="0.2">
      <c r="A45" s="1">
        <f>A44+1</f>
        <v>1</v>
      </c>
      <c r="B45" s="77" t="str">
        <f>CONCATENATE($B$44,".",A45)</f>
        <v>5.1</v>
      </c>
      <c r="C45" s="119" t="s">
        <v>27</v>
      </c>
      <c r="D45" s="114">
        <v>97640</v>
      </c>
      <c r="E45" s="80" t="s">
        <v>6</v>
      </c>
      <c r="F45" s="81" t="s">
        <v>61</v>
      </c>
      <c r="G45" s="82" t="s">
        <v>33</v>
      </c>
      <c r="H45" s="83">
        <v>65.66</v>
      </c>
      <c r="I45" s="84">
        <v>2.2200000000000002</v>
      </c>
      <c r="J45" s="85">
        <f t="shared" ref="J45:J48" si="28">ROUND(I45*(1+$Q$9),2)</f>
        <v>2.71</v>
      </c>
      <c r="K45" s="85">
        <f t="shared" ref="K45:K48" si="29">I45-L45</f>
        <v>0.44000000000000017</v>
      </c>
      <c r="L45" s="86">
        <v>1.78</v>
      </c>
      <c r="M45" s="87">
        <f t="shared" ref="M45:M48" si="30">J45-N45</f>
        <v>0.5299999999999998</v>
      </c>
      <c r="N45" s="85">
        <f t="shared" ref="N45:N48" si="31">ROUND(L45*(1+$Q$9),2)</f>
        <v>2.1800000000000002</v>
      </c>
      <c r="O45" s="87">
        <f t="shared" ref="O45:O48" si="32">Q45-P45</f>
        <v>34.800000000000011</v>
      </c>
      <c r="P45" s="85">
        <f t="shared" ref="P45:P48" si="33">ROUND(H45*N45,2)</f>
        <v>143.13999999999999</v>
      </c>
      <c r="Q45" s="88">
        <f t="shared" ref="Q45:Q48" si="34">ROUND(J45*H45,2)</f>
        <v>177.94</v>
      </c>
      <c r="R45" s="76"/>
      <c r="S45" s="89"/>
      <c r="U45" s="89"/>
      <c r="Z45" s="90"/>
      <c r="AC45" s="91"/>
      <c r="AF45" s="76"/>
      <c r="AH45" s="76"/>
    </row>
    <row r="46" spans="1:34" ht="36" outlineLevel="1" x14ac:dyDescent="0.2">
      <c r="A46" s="1">
        <f t="shared" ref="A46:A48" si="35">A45+1</f>
        <v>2</v>
      </c>
      <c r="B46" s="77" t="str">
        <f t="shared" ref="B46:B48" si="36">CONCATENATE($B$44,".",A46)</f>
        <v>5.2</v>
      </c>
      <c r="C46" s="119" t="s">
        <v>27</v>
      </c>
      <c r="D46" s="114">
        <v>97642</v>
      </c>
      <c r="E46" s="80" t="s">
        <v>6</v>
      </c>
      <c r="F46" s="81" t="s">
        <v>62</v>
      </c>
      <c r="G46" s="82" t="s">
        <v>33</v>
      </c>
      <c r="H46" s="83">
        <v>65.66</v>
      </c>
      <c r="I46" s="84">
        <v>3.18</v>
      </c>
      <c r="J46" s="85">
        <f t="shared" si="28"/>
        <v>3.89</v>
      </c>
      <c r="K46" s="85">
        <f t="shared" si="29"/>
        <v>0.64000000000000012</v>
      </c>
      <c r="L46" s="86">
        <v>2.54</v>
      </c>
      <c r="M46" s="87">
        <f t="shared" si="30"/>
        <v>0.79</v>
      </c>
      <c r="N46" s="85">
        <f t="shared" si="31"/>
        <v>3.1</v>
      </c>
      <c r="O46" s="87">
        <f t="shared" si="32"/>
        <v>51.869999999999976</v>
      </c>
      <c r="P46" s="85">
        <f t="shared" si="33"/>
        <v>203.55</v>
      </c>
      <c r="Q46" s="88">
        <f t="shared" si="34"/>
        <v>255.42</v>
      </c>
      <c r="R46" s="76"/>
      <c r="S46" s="89"/>
      <c r="U46" s="89"/>
      <c r="Z46" s="90"/>
      <c r="AA46" s="125"/>
      <c r="AC46" s="91"/>
      <c r="AF46" s="76"/>
      <c r="AH46" s="76"/>
    </row>
    <row r="47" spans="1:34" ht="48" outlineLevel="1" x14ac:dyDescent="0.2">
      <c r="A47" s="1">
        <f t="shared" si="35"/>
        <v>3</v>
      </c>
      <c r="B47" s="77" t="str">
        <f t="shared" si="36"/>
        <v>5.3</v>
      </c>
      <c r="C47" s="119" t="s">
        <v>27</v>
      </c>
      <c r="D47" s="114">
        <v>96116</v>
      </c>
      <c r="E47" s="80" t="s">
        <v>6</v>
      </c>
      <c r="F47" s="81" t="s">
        <v>63</v>
      </c>
      <c r="G47" s="82" t="s">
        <v>33</v>
      </c>
      <c r="H47" s="83">
        <v>73.64</v>
      </c>
      <c r="I47" s="84">
        <v>82.95</v>
      </c>
      <c r="J47" s="85">
        <f t="shared" si="28"/>
        <v>101.39</v>
      </c>
      <c r="K47" s="85">
        <f t="shared" si="29"/>
        <v>66.53</v>
      </c>
      <c r="L47" s="86">
        <v>16.420000000000002</v>
      </c>
      <c r="M47" s="87">
        <f t="shared" si="30"/>
        <v>81.319999999999993</v>
      </c>
      <c r="N47" s="85">
        <f t="shared" si="31"/>
        <v>20.07</v>
      </c>
      <c r="O47" s="87">
        <f t="shared" si="32"/>
        <v>5988.41</v>
      </c>
      <c r="P47" s="85">
        <f t="shared" si="33"/>
        <v>1477.95</v>
      </c>
      <c r="Q47" s="88">
        <f t="shared" si="34"/>
        <v>7466.36</v>
      </c>
      <c r="R47" s="76"/>
      <c r="S47" s="89"/>
      <c r="U47" s="89"/>
      <c r="Z47" s="90"/>
      <c r="AA47" s="125"/>
      <c r="AC47" s="91"/>
      <c r="AF47" s="76"/>
      <c r="AH47" s="76"/>
    </row>
    <row r="48" spans="1:34" ht="24" outlineLevel="1" x14ac:dyDescent="0.2">
      <c r="A48" s="1">
        <f t="shared" si="35"/>
        <v>4</v>
      </c>
      <c r="B48" s="77" t="str">
        <f t="shared" si="36"/>
        <v>5.4</v>
      </c>
      <c r="C48" s="119" t="s">
        <v>27</v>
      </c>
      <c r="D48" s="114">
        <v>96121</v>
      </c>
      <c r="E48" s="80" t="s">
        <v>6</v>
      </c>
      <c r="F48" s="81" t="s">
        <v>64</v>
      </c>
      <c r="G48" s="82" t="s">
        <v>55</v>
      </c>
      <c r="H48" s="83">
        <v>103</v>
      </c>
      <c r="I48" s="84">
        <v>15.08</v>
      </c>
      <c r="J48" s="85">
        <f t="shared" si="28"/>
        <v>18.43</v>
      </c>
      <c r="K48" s="85">
        <f t="shared" si="29"/>
        <v>9.2899999999999991</v>
      </c>
      <c r="L48" s="86">
        <v>5.79</v>
      </c>
      <c r="M48" s="87">
        <f t="shared" si="30"/>
        <v>11.35</v>
      </c>
      <c r="N48" s="85">
        <f t="shared" si="31"/>
        <v>7.08</v>
      </c>
      <c r="O48" s="87">
        <f t="shared" si="32"/>
        <v>1169.05</v>
      </c>
      <c r="P48" s="85">
        <f t="shared" si="33"/>
        <v>729.24</v>
      </c>
      <c r="Q48" s="88">
        <f t="shared" si="34"/>
        <v>1898.29</v>
      </c>
      <c r="R48" s="76"/>
      <c r="S48" s="89"/>
      <c r="U48" s="89"/>
      <c r="Z48" s="90"/>
      <c r="AC48" s="91"/>
      <c r="AF48" s="76"/>
      <c r="AH48" s="76"/>
    </row>
    <row r="49" spans="1:34" x14ac:dyDescent="0.2">
      <c r="B49" s="92"/>
      <c r="C49" s="121"/>
      <c r="D49" s="122"/>
      <c r="E49" s="70"/>
      <c r="F49" s="95" t="s">
        <v>30</v>
      </c>
      <c r="G49" s="72"/>
      <c r="H49" s="96"/>
      <c r="I49" s="85"/>
      <c r="J49" s="85"/>
      <c r="K49" s="85"/>
      <c r="L49" s="85"/>
      <c r="M49" s="85"/>
      <c r="N49" s="85"/>
      <c r="O49" s="97">
        <f>SUM(O45:O48)</f>
        <v>7244.13</v>
      </c>
      <c r="P49" s="98">
        <f>SUM(P45:P48)</f>
        <v>2553.88</v>
      </c>
      <c r="Q49" s="99">
        <f>SUM(Q45:Q48)</f>
        <v>9798.0099999999984</v>
      </c>
      <c r="R49" s="76"/>
      <c r="S49" s="89"/>
      <c r="Z49" s="90"/>
      <c r="AC49" s="100"/>
      <c r="AF49" s="76"/>
      <c r="AH49" s="76"/>
    </row>
    <row r="50" spans="1:34" x14ac:dyDescent="0.2">
      <c r="B50" s="92"/>
      <c r="C50" s="93"/>
      <c r="D50" s="94"/>
      <c r="E50" s="70"/>
      <c r="F50" s="115"/>
      <c r="G50" s="72"/>
      <c r="H50" s="96"/>
      <c r="I50" s="85"/>
      <c r="J50" s="85"/>
      <c r="K50" s="85"/>
      <c r="L50" s="85"/>
      <c r="M50" s="85"/>
      <c r="N50" s="85"/>
      <c r="O50" s="85"/>
      <c r="P50" s="85"/>
      <c r="Q50" s="88"/>
      <c r="R50" s="76"/>
      <c r="S50" s="89"/>
      <c r="W50" s="89"/>
      <c r="X50" s="89"/>
      <c r="AC50" s="100"/>
      <c r="AF50" s="76"/>
      <c r="AH50" s="76"/>
    </row>
    <row r="51" spans="1:34" x14ac:dyDescent="0.2">
      <c r="B51" s="67">
        <f>B44+1</f>
        <v>6</v>
      </c>
      <c r="C51" s="116"/>
      <c r="D51" s="117"/>
      <c r="E51" s="70"/>
      <c r="F51" s="118" t="s">
        <v>65</v>
      </c>
      <c r="G51" s="72"/>
      <c r="H51" s="73"/>
      <c r="I51" s="74"/>
      <c r="J51" s="74"/>
      <c r="K51" s="74"/>
      <c r="L51" s="74"/>
      <c r="M51" s="74"/>
      <c r="N51" s="74"/>
      <c r="O51" s="74"/>
      <c r="P51" s="74"/>
      <c r="Q51" s="75"/>
      <c r="R51" s="76"/>
      <c r="S51" s="89"/>
      <c r="AC51" s="100"/>
      <c r="AF51" s="76"/>
      <c r="AH51" s="76"/>
    </row>
    <row r="52" spans="1:34" ht="36" outlineLevel="1" x14ac:dyDescent="0.2">
      <c r="A52" s="1">
        <f>A51+1</f>
        <v>1</v>
      </c>
      <c r="B52" s="77" t="str">
        <f>CONCATENATE($B$51,".",A52)</f>
        <v>6.1</v>
      </c>
      <c r="C52" s="119" t="s">
        <v>27</v>
      </c>
      <c r="D52" s="114">
        <v>97647</v>
      </c>
      <c r="E52" s="80" t="s">
        <v>6</v>
      </c>
      <c r="F52" s="81" t="s">
        <v>66</v>
      </c>
      <c r="G52" s="82" t="s">
        <v>33</v>
      </c>
      <c r="H52" s="83">
        <v>221.28</v>
      </c>
      <c r="I52" s="84">
        <v>3.77</v>
      </c>
      <c r="J52" s="85">
        <f t="shared" ref="J52:J55" si="37">ROUND(I52*(1+$Q$9),2)</f>
        <v>4.6100000000000003</v>
      </c>
      <c r="K52" s="85">
        <f t="shared" ref="K52:K55" si="38">I52-L52</f>
        <v>0.85000000000000009</v>
      </c>
      <c r="L52" s="86">
        <v>2.92</v>
      </c>
      <c r="M52" s="87">
        <f t="shared" ref="M52:M55" si="39">J52-N52</f>
        <v>1.0400000000000005</v>
      </c>
      <c r="N52" s="85">
        <f t="shared" ref="N52:N55" si="40">ROUND(L52*(1+$Q$9),2)</f>
        <v>3.57</v>
      </c>
      <c r="O52" s="87">
        <f t="shared" ref="O52:O55" si="41">Q52-P52</f>
        <v>230.13</v>
      </c>
      <c r="P52" s="85">
        <f t="shared" ref="P52:P55" si="42">ROUND(H52*N52,2)</f>
        <v>789.97</v>
      </c>
      <c r="Q52" s="88">
        <f t="shared" ref="Q52:Q55" si="43">ROUND(J52*H52,2)</f>
        <v>1020.1</v>
      </c>
      <c r="R52" s="76"/>
      <c r="S52" s="89"/>
      <c r="U52" s="89"/>
      <c r="Z52" s="90"/>
      <c r="AC52" s="91"/>
      <c r="AF52" s="76"/>
      <c r="AH52" s="76"/>
    </row>
    <row r="53" spans="1:34" ht="36" outlineLevel="1" x14ac:dyDescent="0.2">
      <c r="A53" s="1">
        <f t="shared" ref="A53:A55" si="44">A52+1</f>
        <v>2</v>
      </c>
      <c r="B53" s="77" t="str">
        <f t="shared" ref="B53:B55" si="45">CONCATENATE($B$51,".",A53)</f>
        <v>6.2</v>
      </c>
      <c r="C53" s="119" t="s">
        <v>27</v>
      </c>
      <c r="D53" s="114">
        <v>94216</v>
      </c>
      <c r="E53" s="80" t="s">
        <v>6</v>
      </c>
      <c r="F53" s="81" t="s">
        <v>67</v>
      </c>
      <c r="G53" s="82" t="s">
        <v>33</v>
      </c>
      <c r="H53" s="83">
        <v>221.28</v>
      </c>
      <c r="I53" s="84">
        <v>170.32</v>
      </c>
      <c r="J53" s="85">
        <f t="shared" si="37"/>
        <v>208.18</v>
      </c>
      <c r="K53" s="85">
        <f t="shared" si="38"/>
        <v>168</v>
      </c>
      <c r="L53" s="86">
        <v>2.3199999999999998</v>
      </c>
      <c r="M53" s="87">
        <f t="shared" si="39"/>
        <v>205.34</v>
      </c>
      <c r="N53" s="85">
        <f t="shared" si="40"/>
        <v>2.84</v>
      </c>
      <c r="O53" s="87">
        <f t="shared" si="41"/>
        <v>45437.63</v>
      </c>
      <c r="P53" s="85">
        <f t="shared" si="42"/>
        <v>628.44000000000005</v>
      </c>
      <c r="Q53" s="88">
        <f t="shared" si="43"/>
        <v>46066.07</v>
      </c>
      <c r="R53" s="76"/>
      <c r="S53" s="89"/>
      <c r="U53" s="89"/>
      <c r="Z53" s="90"/>
      <c r="AC53" s="91"/>
      <c r="AF53" s="76"/>
      <c r="AH53" s="76"/>
    </row>
    <row r="54" spans="1:34" ht="24" outlineLevel="1" x14ac:dyDescent="0.2">
      <c r="A54" s="1">
        <f t="shared" si="44"/>
        <v>3</v>
      </c>
      <c r="B54" s="77" t="str">
        <f t="shared" si="45"/>
        <v>6.3</v>
      </c>
      <c r="C54" s="119" t="s">
        <v>27</v>
      </c>
      <c r="D54" s="114">
        <v>101979</v>
      </c>
      <c r="E54" s="80" t="s">
        <v>6</v>
      </c>
      <c r="F54" s="81" t="s">
        <v>68</v>
      </c>
      <c r="G54" s="82" t="s">
        <v>55</v>
      </c>
      <c r="H54" s="83">
        <v>24</v>
      </c>
      <c r="I54" s="84">
        <v>45.81</v>
      </c>
      <c r="J54" s="85">
        <f t="shared" si="37"/>
        <v>55.99</v>
      </c>
      <c r="K54" s="85">
        <f t="shared" si="38"/>
        <v>40.32</v>
      </c>
      <c r="L54" s="86">
        <v>5.49</v>
      </c>
      <c r="M54" s="87">
        <f t="shared" si="39"/>
        <v>49.28</v>
      </c>
      <c r="N54" s="85">
        <f t="shared" si="40"/>
        <v>6.71</v>
      </c>
      <c r="O54" s="87">
        <f t="shared" si="41"/>
        <v>1182.72</v>
      </c>
      <c r="P54" s="85">
        <f t="shared" si="42"/>
        <v>161.04</v>
      </c>
      <c r="Q54" s="88">
        <f t="shared" si="43"/>
        <v>1343.76</v>
      </c>
      <c r="R54" s="76"/>
      <c r="S54" s="89"/>
      <c r="U54" s="89"/>
      <c r="Z54" s="90"/>
      <c r="AC54" s="91"/>
      <c r="AF54" s="76"/>
      <c r="AH54" s="76"/>
    </row>
    <row r="55" spans="1:34" ht="36" outlineLevel="1" x14ac:dyDescent="0.2">
      <c r="A55" s="1">
        <f t="shared" si="44"/>
        <v>4</v>
      </c>
      <c r="B55" s="77" t="str">
        <f t="shared" si="45"/>
        <v>6.4</v>
      </c>
      <c r="C55" s="119" t="s">
        <v>27</v>
      </c>
      <c r="D55" s="114">
        <v>94227</v>
      </c>
      <c r="E55" s="80" t="s">
        <v>6</v>
      </c>
      <c r="F55" s="81" t="s">
        <v>69</v>
      </c>
      <c r="G55" s="82" t="s">
        <v>55</v>
      </c>
      <c r="H55" s="83">
        <v>48</v>
      </c>
      <c r="I55" s="84">
        <v>72.33</v>
      </c>
      <c r="J55" s="85">
        <f t="shared" si="37"/>
        <v>88.41</v>
      </c>
      <c r="K55" s="85">
        <f t="shared" si="38"/>
        <v>62.47</v>
      </c>
      <c r="L55" s="86">
        <v>9.86</v>
      </c>
      <c r="M55" s="87">
        <f t="shared" si="39"/>
        <v>76.36</v>
      </c>
      <c r="N55" s="85">
        <f t="shared" si="40"/>
        <v>12.05</v>
      </c>
      <c r="O55" s="87">
        <f t="shared" si="41"/>
        <v>3665.28</v>
      </c>
      <c r="P55" s="85">
        <f t="shared" si="42"/>
        <v>578.4</v>
      </c>
      <c r="Q55" s="88">
        <f t="shared" si="43"/>
        <v>4243.68</v>
      </c>
      <c r="R55" s="76"/>
      <c r="S55" s="89"/>
      <c r="U55" s="89"/>
      <c r="Z55" s="90"/>
      <c r="AC55" s="91"/>
      <c r="AF55" s="76"/>
      <c r="AH55" s="76"/>
    </row>
    <row r="56" spans="1:34" x14ac:dyDescent="0.2">
      <c r="B56" s="92"/>
      <c r="C56" s="121"/>
      <c r="D56" s="122"/>
      <c r="E56" s="70"/>
      <c r="F56" s="95" t="s">
        <v>30</v>
      </c>
      <c r="G56" s="72"/>
      <c r="H56" s="96"/>
      <c r="I56" s="85"/>
      <c r="J56" s="85"/>
      <c r="K56" s="85"/>
      <c r="L56" s="85"/>
      <c r="M56" s="85"/>
      <c r="N56" s="85"/>
      <c r="O56" s="97">
        <f>SUM(O52:O55)</f>
        <v>50515.759999999995</v>
      </c>
      <c r="P56" s="98">
        <f>SUM(P52:P55)</f>
        <v>2157.85</v>
      </c>
      <c r="Q56" s="99">
        <f>SUM(Q52:Q55)</f>
        <v>52673.61</v>
      </c>
      <c r="R56" s="76"/>
      <c r="S56" s="89"/>
      <c r="Z56" s="90"/>
      <c r="AC56" s="100"/>
      <c r="AF56" s="76"/>
      <c r="AH56" s="76"/>
    </row>
    <row r="57" spans="1:34" x14ac:dyDescent="0.2">
      <c r="B57" s="92"/>
      <c r="C57" s="93"/>
      <c r="D57" s="94"/>
      <c r="E57" s="70"/>
      <c r="F57" s="115"/>
      <c r="G57" s="72"/>
      <c r="H57" s="96"/>
      <c r="I57" s="85"/>
      <c r="J57" s="85"/>
      <c r="K57" s="85"/>
      <c r="L57" s="85"/>
      <c r="M57" s="85"/>
      <c r="N57" s="85"/>
      <c r="O57" s="85"/>
      <c r="P57" s="85"/>
      <c r="Q57" s="88"/>
      <c r="R57" s="76"/>
      <c r="S57" s="89"/>
      <c r="W57" s="89"/>
      <c r="X57" s="89"/>
      <c r="AC57" s="100"/>
      <c r="AF57" s="76"/>
      <c r="AH57" s="76"/>
    </row>
    <row r="58" spans="1:34" x14ac:dyDescent="0.2">
      <c r="B58" s="67">
        <f>B51+1</f>
        <v>7</v>
      </c>
      <c r="C58" s="93"/>
      <c r="D58" s="94"/>
      <c r="E58" s="70"/>
      <c r="F58" s="118" t="s">
        <v>70</v>
      </c>
      <c r="G58" s="72"/>
      <c r="H58" s="73"/>
      <c r="I58" s="74"/>
      <c r="J58" s="74"/>
      <c r="K58" s="74"/>
      <c r="L58" s="74"/>
      <c r="M58" s="74"/>
      <c r="N58" s="74"/>
      <c r="O58" s="74"/>
      <c r="P58" s="74"/>
      <c r="Q58" s="75"/>
      <c r="R58" s="76"/>
      <c r="S58" s="89"/>
      <c r="W58" s="20"/>
      <c r="X58" s="20"/>
      <c r="Y58" s="20"/>
      <c r="Z58" s="20"/>
      <c r="AC58" s="100"/>
      <c r="AF58" s="76"/>
      <c r="AH58" s="76"/>
    </row>
    <row r="59" spans="1:34" outlineLevel="1" x14ac:dyDescent="0.2">
      <c r="B59" s="126"/>
      <c r="C59" s="78"/>
      <c r="D59" s="127"/>
      <c r="E59" s="128"/>
      <c r="F59" s="129" t="s">
        <v>71</v>
      </c>
      <c r="G59" s="82"/>
      <c r="H59" s="73"/>
      <c r="I59" s="74"/>
      <c r="J59" s="85"/>
      <c r="K59" s="85"/>
      <c r="L59" s="85"/>
      <c r="M59" s="85"/>
      <c r="N59" s="85"/>
      <c r="O59" s="85"/>
      <c r="P59" s="85"/>
      <c r="Q59" s="88"/>
      <c r="R59" s="76"/>
      <c r="S59" s="89"/>
      <c r="W59" s="20"/>
      <c r="X59" s="20"/>
      <c r="Y59" s="20"/>
      <c r="Z59" s="20"/>
      <c r="AC59" s="100"/>
      <c r="AF59" s="76"/>
      <c r="AH59" s="76"/>
    </row>
    <row r="60" spans="1:34" ht="24" outlineLevel="1" x14ac:dyDescent="0.2">
      <c r="A60" s="1">
        <f>A59+1</f>
        <v>1</v>
      </c>
      <c r="B60" s="77" t="str">
        <f>CONCATENATE($B$58,".",A60)</f>
        <v>7.1</v>
      </c>
      <c r="C60" s="119" t="s">
        <v>27</v>
      </c>
      <c r="D60" s="114">
        <v>88485</v>
      </c>
      <c r="E60" s="80" t="s">
        <v>6</v>
      </c>
      <c r="F60" s="81" t="s">
        <v>72</v>
      </c>
      <c r="G60" s="82" t="s">
        <v>33</v>
      </c>
      <c r="H60" s="83">
        <v>183.92</v>
      </c>
      <c r="I60" s="84">
        <v>3.75</v>
      </c>
      <c r="J60" s="85">
        <f t="shared" ref="J60:J67" si="46">ROUND(I60*(1+$Q$9),2)</f>
        <v>4.58</v>
      </c>
      <c r="K60" s="85">
        <f t="shared" ref="K60:K61" si="47">I60-L60</f>
        <v>1.9</v>
      </c>
      <c r="L60" s="86">
        <v>1.85</v>
      </c>
      <c r="M60" s="87">
        <f t="shared" ref="M60:M61" si="48">J60-N60</f>
        <v>2.3200000000000003</v>
      </c>
      <c r="N60" s="85">
        <f t="shared" ref="N60:N61" si="49">ROUND(L60*(1+$Q$9),2)</f>
        <v>2.2599999999999998</v>
      </c>
      <c r="O60" s="87">
        <f t="shared" ref="O60:O61" si="50">Q60-P60</f>
        <v>426.69</v>
      </c>
      <c r="P60" s="85">
        <f t="shared" ref="P60:P61" si="51">ROUND(H60*N60,2)</f>
        <v>415.66</v>
      </c>
      <c r="Q60" s="88">
        <f t="shared" ref="Q60:Q61" si="52">ROUND(J60*H60,2)</f>
        <v>842.35</v>
      </c>
      <c r="R60" s="76"/>
      <c r="S60" s="89"/>
      <c r="U60" s="89"/>
      <c r="Z60" s="90"/>
      <c r="AC60" s="91"/>
      <c r="AF60" s="76"/>
      <c r="AH60" s="76"/>
    </row>
    <row r="61" spans="1:34" ht="36" outlineLevel="1" x14ac:dyDescent="0.2">
      <c r="A61" s="1">
        <f t="shared" ref="A61:A67" si="53">A60+1</f>
        <v>2</v>
      </c>
      <c r="B61" s="77" t="str">
        <f t="shared" ref="B61:B67" si="54">CONCATENATE($B$58,".",A61)</f>
        <v>7.2</v>
      </c>
      <c r="C61" s="119" t="s">
        <v>27</v>
      </c>
      <c r="D61" s="114">
        <v>88489</v>
      </c>
      <c r="E61" s="80" t="s">
        <v>6</v>
      </c>
      <c r="F61" s="81" t="s">
        <v>73</v>
      </c>
      <c r="G61" s="82" t="s">
        <v>33</v>
      </c>
      <c r="H61" s="83">
        <v>183.92</v>
      </c>
      <c r="I61" s="84">
        <v>13.83</v>
      </c>
      <c r="J61" s="85">
        <f t="shared" si="46"/>
        <v>16.899999999999999</v>
      </c>
      <c r="K61" s="85">
        <f t="shared" si="47"/>
        <v>9.32</v>
      </c>
      <c r="L61" s="86">
        <v>4.51</v>
      </c>
      <c r="M61" s="87">
        <f t="shared" si="48"/>
        <v>11.389999999999999</v>
      </c>
      <c r="N61" s="85">
        <f t="shared" si="49"/>
        <v>5.51</v>
      </c>
      <c r="O61" s="87">
        <f t="shared" si="50"/>
        <v>2094.85</v>
      </c>
      <c r="P61" s="85">
        <f t="shared" si="51"/>
        <v>1013.4</v>
      </c>
      <c r="Q61" s="88">
        <f t="shared" si="52"/>
        <v>3108.25</v>
      </c>
      <c r="R61" s="76"/>
      <c r="S61" s="89"/>
      <c r="U61" s="89"/>
      <c r="Z61" s="90"/>
      <c r="AC61" s="91"/>
      <c r="AF61" s="76"/>
      <c r="AH61" s="76"/>
    </row>
    <row r="62" spans="1:34" outlineLevel="1" x14ac:dyDescent="0.2">
      <c r="B62" s="77"/>
      <c r="C62" s="78"/>
      <c r="D62" s="79"/>
      <c r="E62" s="80"/>
      <c r="F62" s="129" t="s">
        <v>74</v>
      </c>
      <c r="G62" s="82" t="s">
        <v>75</v>
      </c>
      <c r="H62" s="83"/>
      <c r="I62" s="74"/>
      <c r="J62" s="85"/>
      <c r="K62" s="85"/>
      <c r="L62" s="86"/>
      <c r="M62" s="85"/>
      <c r="N62" s="85"/>
      <c r="O62" s="85"/>
      <c r="P62" s="85"/>
      <c r="Q62" s="88"/>
      <c r="R62" s="76"/>
      <c r="S62" s="89"/>
      <c r="T62" s="124"/>
      <c r="U62" s="89"/>
      <c r="Z62" s="90"/>
      <c r="AC62" s="91"/>
      <c r="AF62" s="76"/>
      <c r="AH62" s="76"/>
    </row>
    <row r="63" spans="1:34" ht="24" outlineLevel="1" x14ac:dyDescent="0.2">
      <c r="A63" s="1">
        <f>A61+1</f>
        <v>3</v>
      </c>
      <c r="B63" s="77" t="str">
        <f t="shared" si="54"/>
        <v>7.3</v>
      </c>
      <c r="C63" s="119" t="s">
        <v>27</v>
      </c>
      <c r="D63" s="114">
        <v>88485</v>
      </c>
      <c r="E63" s="80" t="s">
        <v>6</v>
      </c>
      <c r="F63" s="81" t="s">
        <v>72</v>
      </c>
      <c r="G63" s="82" t="s">
        <v>33</v>
      </c>
      <c r="H63" s="83">
        <v>450.68</v>
      </c>
      <c r="I63" s="84">
        <v>3.75</v>
      </c>
      <c r="J63" s="85">
        <f t="shared" si="46"/>
        <v>4.58</v>
      </c>
      <c r="K63" s="85">
        <f t="shared" ref="K63:K64" si="55">I63-L63</f>
        <v>1.9</v>
      </c>
      <c r="L63" s="86">
        <v>1.85</v>
      </c>
      <c r="M63" s="87">
        <f t="shared" ref="M63:M64" si="56">J63-N63</f>
        <v>2.3200000000000003</v>
      </c>
      <c r="N63" s="85">
        <f t="shared" ref="N63:N64" si="57">ROUND(L63*(1+$Q$9),2)</f>
        <v>2.2599999999999998</v>
      </c>
      <c r="O63" s="87">
        <f t="shared" ref="O63:O64" si="58">Q63-P63</f>
        <v>1045.5700000000002</v>
      </c>
      <c r="P63" s="85">
        <f t="shared" ref="P63:P64" si="59">ROUND(H63*N63,2)</f>
        <v>1018.54</v>
      </c>
      <c r="Q63" s="88">
        <f t="shared" ref="Q63:Q64" si="60">ROUND(J63*H63,2)</f>
        <v>2064.11</v>
      </c>
      <c r="R63" s="76"/>
      <c r="S63" s="89"/>
      <c r="U63" s="89"/>
      <c r="Z63" s="90"/>
      <c r="AA63" s="125"/>
      <c r="AC63" s="91"/>
      <c r="AF63" s="76"/>
      <c r="AH63" s="76"/>
    </row>
    <row r="64" spans="1:34" ht="36" outlineLevel="1" x14ac:dyDescent="0.2">
      <c r="A64" s="1">
        <f t="shared" si="53"/>
        <v>4</v>
      </c>
      <c r="B64" s="77" t="str">
        <f t="shared" si="54"/>
        <v>7.4</v>
      </c>
      <c r="C64" s="119" t="s">
        <v>27</v>
      </c>
      <c r="D64" s="114">
        <v>88489</v>
      </c>
      <c r="E64" s="80" t="s">
        <v>6</v>
      </c>
      <c r="F64" s="81" t="s">
        <v>73</v>
      </c>
      <c r="G64" s="82" t="s">
        <v>33</v>
      </c>
      <c r="H64" s="83">
        <v>450.68</v>
      </c>
      <c r="I64" s="84">
        <v>13.83</v>
      </c>
      <c r="J64" s="85">
        <f t="shared" si="46"/>
        <v>16.899999999999999</v>
      </c>
      <c r="K64" s="85">
        <f t="shared" si="55"/>
        <v>9.32</v>
      </c>
      <c r="L64" s="86">
        <v>4.51</v>
      </c>
      <c r="M64" s="87">
        <f t="shared" si="56"/>
        <v>11.389999999999999</v>
      </c>
      <c r="N64" s="85">
        <f t="shared" si="57"/>
        <v>5.51</v>
      </c>
      <c r="O64" s="87">
        <f t="shared" si="58"/>
        <v>5133.24</v>
      </c>
      <c r="P64" s="85">
        <f t="shared" si="59"/>
        <v>2483.25</v>
      </c>
      <c r="Q64" s="88">
        <f t="shared" si="60"/>
        <v>7616.49</v>
      </c>
      <c r="R64" s="76"/>
      <c r="S64" s="89"/>
      <c r="U64" s="89"/>
      <c r="Z64" s="90"/>
      <c r="AA64" s="125"/>
      <c r="AC64" s="91"/>
      <c r="AF64" s="76"/>
      <c r="AH64" s="76"/>
    </row>
    <row r="65" spans="1:34" outlineLevel="1" x14ac:dyDescent="0.2">
      <c r="B65" s="77"/>
      <c r="C65" s="78"/>
      <c r="D65" s="79"/>
      <c r="E65" s="80"/>
      <c r="F65" s="129" t="s">
        <v>76</v>
      </c>
      <c r="G65" s="82" t="s">
        <v>75</v>
      </c>
      <c r="H65" s="83"/>
      <c r="I65" s="74"/>
      <c r="J65" s="85"/>
      <c r="K65" s="85"/>
      <c r="L65" s="86"/>
      <c r="M65" s="85"/>
      <c r="N65" s="85"/>
      <c r="O65" s="85"/>
      <c r="P65" s="85"/>
      <c r="Q65" s="88"/>
      <c r="R65" s="76"/>
      <c r="S65" s="89"/>
      <c r="T65" s="124"/>
      <c r="U65" s="89"/>
      <c r="Z65" s="90"/>
      <c r="AC65" s="91"/>
      <c r="AF65" s="76"/>
      <c r="AH65" s="76"/>
    </row>
    <row r="66" spans="1:34" ht="36" outlineLevel="1" x14ac:dyDescent="0.2">
      <c r="A66" s="1">
        <f>A64+1</f>
        <v>5</v>
      </c>
      <c r="B66" s="77" t="str">
        <f t="shared" si="54"/>
        <v>7.5</v>
      </c>
      <c r="C66" s="119" t="s">
        <v>27</v>
      </c>
      <c r="D66" s="114">
        <v>97633</v>
      </c>
      <c r="E66" s="80" t="s">
        <v>6</v>
      </c>
      <c r="F66" s="81" t="s">
        <v>47</v>
      </c>
      <c r="G66" s="82" t="s">
        <v>33</v>
      </c>
      <c r="H66" s="83">
        <v>35.700000000000003</v>
      </c>
      <c r="I66" s="84">
        <v>24.24</v>
      </c>
      <c r="J66" s="85">
        <f t="shared" si="46"/>
        <v>29.63</v>
      </c>
      <c r="K66" s="85">
        <f t="shared" ref="K66:K67" si="61">I66-L66</f>
        <v>5.7299999999999969</v>
      </c>
      <c r="L66" s="86">
        <v>18.510000000000002</v>
      </c>
      <c r="M66" s="87">
        <f t="shared" ref="M66:M67" si="62">J66-N66</f>
        <v>7.009999999999998</v>
      </c>
      <c r="N66" s="85">
        <f t="shared" ref="N66:N67" si="63">ROUND(L66*(1+$Q$9),2)</f>
        <v>22.62</v>
      </c>
      <c r="O66" s="87">
        <f t="shared" ref="O66:O67" si="64">Q66-P66</f>
        <v>250.26</v>
      </c>
      <c r="P66" s="85">
        <f t="shared" ref="P66:P67" si="65">ROUND(H66*N66,2)</f>
        <v>807.53</v>
      </c>
      <c r="Q66" s="88">
        <f t="shared" ref="Q66:Q67" si="66">ROUND(J66*H66,2)</f>
        <v>1057.79</v>
      </c>
      <c r="R66" s="76"/>
      <c r="S66" s="89"/>
      <c r="U66" s="89"/>
      <c r="Z66" s="90"/>
      <c r="AC66" s="91"/>
      <c r="AF66" s="76"/>
      <c r="AH66" s="76"/>
    </row>
    <row r="67" spans="1:34" ht="48" outlineLevel="1" x14ac:dyDescent="0.2">
      <c r="A67" s="1">
        <f t="shared" si="53"/>
        <v>6</v>
      </c>
      <c r="B67" s="77" t="str">
        <f t="shared" si="54"/>
        <v>7.6</v>
      </c>
      <c r="C67" s="119" t="s">
        <v>27</v>
      </c>
      <c r="D67" s="114">
        <v>87273</v>
      </c>
      <c r="E67" s="80" t="s">
        <v>6</v>
      </c>
      <c r="F67" s="81" t="s">
        <v>77</v>
      </c>
      <c r="G67" s="82" t="s">
        <v>33</v>
      </c>
      <c r="H67" s="83">
        <v>72.23</v>
      </c>
      <c r="I67" s="84">
        <v>73.48</v>
      </c>
      <c r="J67" s="85">
        <f t="shared" si="46"/>
        <v>89.81</v>
      </c>
      <c r="K67" s="85">
        <f t="shared" si="61"/>
        <v>52.77</v>
      </c>
      <c r="L67" s="86">
        <v>20.71</v>
      </c>
      <c r="M67" s="87">
        <f t="shared" si="62"/>
        <v>64.5</v>
      </c>
      <c r="N67" s="85">
        <f t="shared" si="63"/>
        <v>25.31</v>
      </c>
      <c r="O67" s="87">
        <f t="shared" si="64"/>
        <v>4658.8399999999992</v>
      </c>
      <c r="P67" s="85">
        <f t="shared" si="65"/>
        <v>1828.14</v>
      </c>
      <c r="Q67" s="88">
        <f t="shared" si="66"/>
        <v>6486.98</v>
      </c>
      <c r="R67" s="76"/>
      <c r="S67" s="89"/>
      <c r="U67" s="89"/>
      <c r="Z67" s="90"/>
      <c r="AC67" s="91"/>
      <c r="AF67" s="76"/>
      <c r="AH67" s="76"/>
    </row>
    <row r="68" spans="1:34" x14ac:dyDescent="0.2">
      <c r="B68" s="92"/>
      <c r="C68" s="121"/>
      <c r="D68" s="122"/>
      <c r="E68" s="70"/>
      <c r="F68" s="95" t="s">
        <v>30</v>
      </c>
      <c r="G68" s="72"/>
      <c r="H68" s="96"/>
      <c r="I68" s="85"/>
      <c r="J68" s="85"/>
      <c r="K68" s="85"/>
      <c r="L68" s="85"/>
      <c r="M68" s="85"/>
      <c r="N68" s="85"/>
      <c r="O68" s="97">
        <f>SUM(O60:O67)</f>
        <v>13609.45</v>
      </c>
      <c r="P68" s="98">
        <f>SUM(P60:P67)</f>
        <v>7566.52</v>
      </c>
      <c r="Q68" s="99">
        <f>SUM(Q60:Q67)</f>
        <v>21175.97</v>
      </c>
      <c r="R68" s="76"/>
      <c r="S68" s="89"/>
      <c r="Z68" s="90"/>
      <c r="AC68" s="100"/>
      <c r="AF68" s="76"/>
      <c r="AH68" s="76"/>
    </row>
    <row r="69" spans="1:34" x14ac:dyDescent="0.2">
      <c r="B69" s="92"/>
      <c r="C69" s="93"/>
      <c r="D69" s="94"/>
      <c r="E69" s="70"/>
      <c r="F69" s="115"/>
      <c r="G69" s="72"/>
      <c r="H69" s="96"/>
      <c r="I69" s="85"/>
      <c r="J69" s="85"/>
      <c r="K69" s="85"/>
      <c r="L69" s="85"/>
      <c r="M69" s="85"/>
      <c r="N69" s="85"/>
      <c r="O69" s="85"/>
      <c r="P69" s="85"/>
      <c r="Q69" s="88"/>
      <c r="R69" s="76"/>
      <c r="S69" s="89"/>
      <c r="W69" s="89"/>
      <c r="X69" s="89"/>
      <c r="AC69" s="100"/>
      <c r="AF69" s="76"/>
      <c r="AH69" s="76"/>
    </row>
    <row r="70" spans="1:34" x14ac:dyDescent="0.2">
      <c r="B70" s="67">
        <f>B58+1</f>
        <v>8</v>
      </c>
      <c r="C70" s="116"/>
      <c r="D70" s="117"/>
      <c r="E70" s="70"/>
      <c r="F70" s="118" t="s">
        <v>78</v>
      </c>
      <c r="G70" s="72"/>
      <c r="H70" s="73"/>
      <c r="I70" s="74"/>
      <c r="J70" s="74"/>
      <c r="K70" s="74"/>
      <c r="L70" s="74"/>
      <c r="M70" s="74"/>
      <c r="N70" s="74"/>
      <c r="O70" s="74"/>
      <c r="P70" s="74"/>
      <c r="Q70" s="75"/>
      <c r="R70" s="76"/>
      <c r="S70" s="89"/>
      <c r="AC70" s="100"/>
      <c r="AF70" s="76"/>
      <c r="AH70" s="76"/>
    </row>
    <row r="71" spans="1:34" ht="24" outlineLevel="1" x14ac:dyDescent="0.2">
      <c r="A71" s="1">
        <f>A70+1</f>
        <v>1</v>
      </c>
      <c r="B71" s="77" t="str">
        <f>CONCATENATE($B$70,".",A71)</f>
        <v>8.1</v>
      </c>
      <c r="C71" s="119" t="s">
        <v>27</v>
      </c>
      <c r="D71" s="114">
        <v>97663</v>
      </c>
      <c r="E71" s="80" t="s">
        <v>6</v>
      </c>
      <c r="F71" s="81" t="s">
        <v>79</v>
      </c>
      <c r="G71" s="82" t="s">
        <v>38</v>
      </c>
      <c r="H71" s="83">
        <v>10</v>
      </c>
      <c r="I71" s="84">
        <v>13.67</v>
      </c>
      <c r="J71" s="85">
        <f t="shared" ref="J71:J91" si="67">ROUND(I71*(1+$Q$9),2)</f>
        <v>16.71</v>
      </c>
      <c r="K71" s="85">
        <f t="shared" ref="K71:K91" si="68">I71-L71</f>
        <v>3.0500000000000007</v>
      </c>
      <c r="L71" s="86">
        <v>10.62</v>
      </c>
      <c r="M71" s="87">
        <f t="shared" ref="M71:M91" si="69">J71-N71</f>
        <v>3.7300000000000004</v>
      </c>
      <c r="N71" s="85">
        <f t="shared" ref="N71:N91" si="70">ROUND(L71*(1+$Q$9),2)</f>
        <v>12.98</v>
      </c>
      <c r="O71" s="87">
        <f t="shared" ref="O71:O91" si="71">Q71-P71</f>
        <v>37.299999999999983</v>
      </c>
      <c r="P71" s="85">
        <f t="shared" ref="P71:P91" si="72">ROUND(H71*N71,2)</f>
        <v>129.80000000000001</v>
      </c>
      <c r="Q71" s="88">
        <f t="shared" ref="Q71:Q91" si="73">ROUND(J71*H71,2)</f>
        <v>167.1</v>
      </c>
      <c r="R71" s="76"/>
      <c r="S71" s="89"/>
      <c r="U71" s="89"/>
      <c r="Z71" s="90"/>
      <c r="AC71" s="91"/>
      <c r="AF71" s="76"/>
      <c r="AH71" s="76"/>
    </row>
    <row r="72" spans="1:34" ht="48" outlineLevel="1" x14ac:dyDescent="0.2">
      <c r="A72" s="1">
        <f t="shared" ref="A72:A91" si="74">A71+1</f>
        <v>2</v>
      </c>
      <c r="B72" s="77" t="str">
        <f t="shared" ref="B72:B91" si="75">CONCATENATE($B$70,".",A72)</f>
        <v>8.2</v>
      </c>
      <c r="C72" s="119" t="s">
        <v>27</v>
      </c>
      <c r="D72" s="114">
        <v>90443</v>
      </c>
      <c r="E72" s="80" t="s">
        <v>6</v>
      </c>
      <c r="F72" s="81" t="s">
        <v>80</v>
      </c>
      <c r="G72" s="82" t="s">
        <v>55</v>
      </c>
      <c r="H72" s="83">
        <v>6.9</v>
      </c>
      <c r="I72" s="84">
        <v>8.4</v>
      </c>
      <c r="J72" s="85">
        <f t="shared" si="67"/>
        <v>10.27</v>
      </c>
      <c r="K72" s="85">
        <f t="shared" si="68"/>
        <v>1.4900000000000002</v>
      </c>
      <c r="L72" s="86">
        <v>6.91</v>
      </c>
      <c r="M72" s="87">
        <f t="shared" si="69"/>
        <v>1.8200000000000003</v>
      </c>
      <c r="N72" s="85">
        <f t="shared" si="70"/>
        <v>8.4499999999999993</v>
      </c>
      <c r="O72" s="87">
        <f t="shared" si="71"/>
        <v>12.549999999999997</v>
      </c>
      <c r="P72" s="85">
        <f t="shared" si="72"/>
        <v>58.31</v>
      </c>
      <c r="Q72" s="88">
        <f t="shared" si="73"/>
        <v>70.86</v>
      </c>
      <c r="R72" s="76"/>
      <c r="S72" s="89"/>
      <c r="U72" s="89"/>
      <c r="Z72" s="90"/>
      <c r="AA72" s="125"/>
      <c r="AC72" s="91"/>
      <c r="AF72" s="76"/>
      <c r="AH72" s="76"/>
    </row>
    <row r="73" spans="1:34" ht="36" outlineLevel="1" x14ac:dyDescent="0.2">
      <c r="A73" s="1">
        <f t="shared" si="74"/>
        <v>3</v>
      </c>
      <c r="B73" s="77" t="str">
        <f t="shared" si="75"/>
        <v>8.3</v>
      </c>
      <c r="C73" s="119" t="s">
        <v>27</v>
      </c>
      <c r="D73" s="114">
        <v>88628</v>
      </c>
      <c r="E73" s="80" t="s">
        <v>6</v>
      </c>
      <c r="F73" s="81" t="s">
        <v>81</v>
      </c>
      <c r="G73" s="82" t="s">
        <v>41</v>
      </c>
      <c r="H73" s="83">
        <v>7.0000000000000007E-2</v>
      </c>
      <c r="I73" s="84">
        <v>635.08000000000004</v>
      </c>
      <c r="J73" s="85">
        <f t="shared" si="67"/>
        <v>776.26</v>
      </c>
      <c r="K73" s="85">
        <f t="shared" si="68"/>
        <v>533.45000000000005</v>
      </c>
      <c r="L73" s="86">
        <v>101.63</v>
      </c>
      <c r="M73" s="87">
        <f t="shared" si="69"/>
        <v>652.04</v>
      </c>
      <c r="N73" s="85">
        <f t="shared" si="70"/>
        <v>124.22</v>
      </c>
      <c r="O73" s="87">
        <f t="shared" si="71"/>
        <v>45.64</v>
      </c>
      <c r="P73" s="85">
        <f t="shared" si="72"/>
        <v>8.6999999999999993</v>
      </c>
      <c r="Q73" s="88">
        <f t="shared" si="73"/>
        <v>54.34</v>
      </c>
      <c r="R73" s="76"/>
      <c r="S73" s="89"/>
      <c r="U73" s="89"/>
      <c r="Z73" s="90"/>
      <c r="AC73" s="91"/>
      <c r="AF73" s="76"/>
      <c r="AH73" s="76"/>
    </row>
    <row r="74" spans="1:34" ht="36" outlineLevel="1" x14ac:dyDescent="0.2">
      <c r="A74" s="1">
        <f t="shared" si="74"/>
        <v>4</v>
      </c>
      <c r="B74" s="77" t="str">
        <f t="shared" si="75"/>
        <v>8.4</v>
      </c>
      <c r="C74" s="119" t="s">
        <v>27</v>
      </c>
      <c r="D74" s="114">
        <v>89355</v>
      </c>
      <c r="E74" s="80" t="s">
        <v>6</v>
      </c>
      <c r="F74" s="81" t="s">
        <v>82</v>
      </c>
      <c r="G74" s="82" t="s">
        <v>55</v>
      </c>
      <c r="H74" s="83">
        <v>3</v>
      </c>
      <c r="I74" s="84">
        <v>21.55</v>
      </c>
      <c r="J74" s="85">
        <f t="shared" si="67"/>
        <v>26.34</v>
      </c>
      <c r="K74" s="85">
        <f t="shared" si="68"/>
        <v>7.5500000000000007</v>
      </c>
      <c r="L74" s="86">
        <v>14</v>
      </c>
      <c r="M74" s="87">
        <f t="shared" si="69"/>
        <v>9.23</v>
      </c>
      <c r="N74" s="85">
        <f t="shared" si="70"/>
        <v>17.11</v>
      </c>
      <c r="O74" s="87">
        <f t="shared" si="71"/>
        <v>27.689999999999998</v>
      </c>
      <c r="P74" s="85">
        <f t="shared" si="72"/>
        <v>51.33</v>
      </c>
      <c r="Q74" s="88">
        <f t="shared" si="73"/>
        <v>79.02</v>
      </c>
      <c r="R74" s="76"/>
      <c r="S74" s="89"/>
      <c r="U74" s="89"/>
      <c r="Z74" s="90"/>
      <c r="AC74" s="91"/>
      <c r="AF74" s="76"/>
      <c r="AH74" s="76"/>
    </row>
    <row r="75" spans="1:34" ht="36" outlineLevel="1" x14ac:dyDescent="0.2">
      <c r="A75" s="1">
        <f t="shared" si="74"/>
        <v>5</v>
      </c>
      <c r="B75" s="77" t="str">
        <f t="shared" si="75"/>
        <v>8.5</v>
      </c>
      <c r="C75" s="119" t="s">
        <v>27</v>
      </c>
      <c r="D75" s="114">
        <v>89356</v>
      </c>
      <c r="E75" s="80" t="s">
        <v>6</v>
      </c>
      <c r="F75" s="81" t="s">
        <v>83</v>
      </c>
      <c r="G75" s="82" t="s">
        <v>55</v>
      </c>
      <c r="H75" s="83">
        <v>3</v>
      </c>
      <c r="I75" s="84">
        <v>24.86</v>
      </c>
      <c r="J75" s="85">
        <f t="shared" si="67"/>
        <v>30.39</v>
      </c>
      <c r="K75" s="85">
        <f t="shared" si="68"/>
        <v>8.64</v>
      </c>
      <c r="L75" s="86">
        <v>16.22</v>
      </c>
      <c r="M75" s="87">
        <f t="shared" si="69"/>
        <v>10.560000000000002</v>
      </c>
      <c r="N75" s="85">
        <f t="shared" si="70"/>
        <v>19.829999999999998</v>
      </c>
      <c r="O75" s="87">
        <f t="shared" si="71"/>
        <v>31.68</v>
      </c>
      <c r="P75" s="85">
        <f t="shared" si="72"/>
        <v>59.49</v>
      </c>
      <c r="Q75" s="88">
        <f t="shared" si="73"/>
        <v>91.17</v>
      </c>
      <c r="R75" s="76"/>
      <c r="S75" s="89"/>
      <c r="U75" s="89"/>
      <c r="Z75" s="90"/>
      <c r="AC75" s="91"/>
      <c r="AF75" s="76"/>
      <c r="AH75" s="76"/>
    </row>
    <row r="76" spans="1:34" ht="48" outlineLevel="1" x14ac:dyDescent="0.2">
      <c r="A76" s="1">
        <f t="shared" si="74"/>
        <v>6</v>
      </c>
      <c r="B76" s="77" t="str">
        <f t="shared" si="75"/>
        <v>8.6</v>
      </c>
      <c r="C76" s="119" t="s">
        <v>27</v>
      </c>
      <c r="D76" s="114">
        <v>89711</v>
      </c>
      <c r="E76" s="80" t="s">
        <v>6</v>
      </c>
      <c r="F76" s="81" t="s">
        <v>84</v>
      </c>
      <c r="G76" s="82" t="s">
        <v>55</v>
      </c>
      <c r="H76" s="83">
        <v>3</v>
      </c>
      <c r="I76" s="84">
        <v>22.39</v>
      </c>
      <c r="J76" s="85">
        <f t="shared" si="67"/>
        <v>27.37</v>
      </c>
      <c r="K76" s="85">
        <f t="shared" si="68"/>
        <v>9.91</v>
      </c>
      <c r="L76" s="86">
        <v>12.48</v>
      </c>
      <c r="M76" s="87">
        <f t="shared" si="69"/>
        <v>12.120000000000001</v>
      </c>
      <c r="N76" s="85">
        <f t="shared" si="70"/>
        <v>15.25</v>
      </c>
      <c r="O76" s="87">
        <f t="shared" si="71"/>
        <v>36.36</v>
      </c>
      <c r="P76" s="85">
        <f t="shared" si="72"/>
        <v>45.75</v>
      </c>
      <c r="Q76" s="88">
        <f t="shared" si="73"/>
        <v>82.11</v>
      </c>
      <c r="R76" s="76"/>
      <c r="S76" s="89"/>
      <c r="U76" s="89"/>
      <c r="Z76" s="90"/>
      <c r="AC76" s="91"/>
      <c r="AF76" s="76"/>
      <c r="AH76" s="76"/>
    </row>
    <row r="77" spans="1:34" ht="48" outlineLevel="1" x14ac:dyDescent="0.2">
      <c r="A77" s="1">
        <f t="shared" si="74"/>
        <v>7</v>
      </c>
      <c r="B77" s="77" t="str">
        <f t="shared" si="75"/>
        <v>8.7</v>
      </c>
      <c r="C77" s="119" t="s">
        <v>27</v>
      </c>
      <c r="D77" s="114">
        <v>89712</v>
      </c>
      <c r="E77" s="80" t="s">
        <v>6</v>
      </c>
      <c r="F77" s="81" t="s">
        <v>85</v>
      </c>
      <c r="G77" s="82" t="s">
        <v>55</v>
      </c>
      <c r="H77" s="83">
        <v>3</v>
      </c>
      <c r="I77" s="84">
        <v>28.2</v>
      </c>
      <c r="J77" s="85">
        <f t="shared" si="67"/>
        <v>34.47</v>
      </c>
      <c r="K77" s="85">
        <f t="shared" si="68"/>
        <v>14.639999999999999</v>
      </c>
      <c r="L77" s="86">
        <v>13.56</v>
      </c>
      <c r="M77" s="87">
        <f t="shared" si="69"/>
        <v>17.899999999999999</v>
      </c>
      <c r="N77" s="85">
        <f t="shared" si="70"/>
        <v>16.57</v>
      </c>
      <c r="O77" s="87">
        <f t="shared" si="71"/>
        <v>53.699999999999996</v>
      </c>
      <c r="P77" s="85">
        <f t="shared" si="72"/>
        <v>49.71</v>
      </c>
      <c r="Q77" s="88">
        <f t="shared" si="73"/>
        <v>103.41</v>
      </c>
      <c r="R77" s="76"/>
      <c r="S77" s="89"/>
      <c r="U77" s="89"/>
      <c r="Z77" s="90"/>
      <c r="AC77" s="91"/>
      <c r="AF77" s="76"/>
      <c r="AH77" s="76"/>
    </row>
    <row r="78" spans="1:34" ht="48" outlineLevel="1" x14ac:dyDescent="0.2">
      <c r="A78" s="1">
        <f t="shared" si="74"/>
        <v>8</v>
      </c>
      <c r="B78" s="77" t="str">
        <f t="shared" si="75"/>
        <v>8.8</v>
      </c>
      <c r="C78" s="119" t="s">
        <v>27</v>
      </c>
      <c r="D78" s="114">
        <v>89713</v>
      </c>
      <c r="E78" s="80" t="s">
        <v>6</v>
      </c>
      <c r="F78" s="81" t="s">
        <v>86</v>
      </c>
      <c r="G78" s="82" t="s">
        <v>55</v>
      </c>
      <c r="H78" s="83">
        <v>9</v>
      </c>
      <c r="I78" s="84">
        <v>35.090000000000003</v>
      </c>
      <c r="J78" s="85">
        <f t="shared" si="67"/>
        <v>42.89</v>
      </c>
      <c r="K78" s="85">
        <f t="shared" si="68"/>
        <v>18.850000000000005</v>
      </c>
      <c r="L78" s="86">
        <v>16.239999999999998</v>
      </c>
      <c r="M78" s="87">
        <f t="shared" si="69"/>
        <v>23.04</v>
      </c>
      <c r="N78" s="85">
        <f t="shared" si="70"/>
        <v>19.850000000000001</v>
      </c>
      <c r="O78" s="87">
        <f t="shared" si="71"/>
        <v>207.35999999999999</v>
      </c>
      <c r="P78" s="85">
        <f t="shared" si="72"/>
        <v>178.65</v>
      </c>
      <c r="Q78" s="88">
        <f t="shared" si="73"/>
        <v>386.01</v>
      </c>
      <c r="R78" s="76"/>
      <c r="S78" s="89"/>
      <c r="U78" s="89"/>
      <c r="Z78" s="90"/>
      <c r="AC78" s="91"/>
      <c r="AF78" s="76"/>
      <c r="AH78" s="76"/>
    </row>
    <row r="79" spans="1:34" ht="36" outlineLevel="1" x14ac:dyDescent="0.2">
      <c r="A79" s="1">
        <f t="shared" si="74"/>
        <v>9</v>
      </c>
      <c r="B79" s="77" t="str">
        <f t="shared" si="75"/>
        <v>8.9</v>
      </c>
      <c r="C79" s="119" t="s">
        <v>27</v>
      </c>
      <c r="D79" s="114">
        <v>89358</v>
      </c>
      <c r="E79" s="80" t="s">
        <v>6</v>
      </c>
      <c r="F79" s="81" t="s">
        <v>87</v>
      </c>
      <c r="G79" s="82" t="s">
        <v>38</v>
      </c>
      <c r="H79" s="83">
        <v>4</v>
      </c>
      <c r="I79" s="84">
        <v>8.43</v>
      </c>
      <c r="J79" s="85">
        <f t="shared" si="67"/>
        <v>10.3</v>
      </c>
      <c r="K79" s="85">
        <f t="shared" si="68"/>
        <v>2.8199999999999994</v>
      </c>
      <c r="L79" s="86">
        <v>5.61</v>
      </c>
      <c r="M79" s="87">
        <f t="shared" si="69"/>
        <v>3.4400000000000004</v>
      </c>
      <c r="N79" s="85">
        <f t="shared" si="70"/>
        <v>6.86</v>
      </c>
      <c r="O79" s="87">
        <f t="shared" si="71"/>
        <v>13.760000000000002</v>
      </c>
      <c r="P79" s="85">
        <f t="shared" si="72"/>
        <v>27.44</v>
      </c>
      <c r="Q79" s="88">
        <f t="shared" si="73"/>
        <v>41.2</v>
      </c>
      <c r="R79" s="76"/>
      <c r="S79" s="89"/>
      <c r="U79" s="89"/>
      <c r="Z79" s="90"/>
      <c r="AC79" s="91"/>
      <c r="AF79" s="76"/>
      <c r="AH79" s="76"/>
    </row>
    <row r="80" spans="1:34" ht="36" outlineLevel="1" x14ac:dyDescent="0.2">
      <c r="A80" s="1">
        <f t="shared" si="74"/>
        <v>10</v>
      </c>
      <c r="B80" s="77" t="str">
        <f t="shared" si="75"/>
        <v>8.10</v>
      </c>
      <c r="C80" s="119" t="s">
        <v>27</v>
      </c>
      <c r="D80" s="114">
        <v>89362</v>
      </c>
      <c r="E80" s="80" t="s">
        <v>6</v>
      </c>
      <c r="F80" s="81" t="s">
        <v>88</v>
      </c>
      <c r="G80" s="82" t="s">
        <v>38</v>
      </c>
      <c r="H80" s="83">
        <v>3</v>
      </c>
      <c r="I80" s="84">
        <v>10.039999999999999</v>
      </c>
      <c r="J80" s="85">
        <f t="shared" si="67"/>
        <v>12.27</v>
      </c>
      <c r="K80" s="85">
        <f t="shared" si="68"/>
        <v>3.5399999999999991</v>
      </c>
      <c r="L80" s="86">
        <v>6.5</v>
      </c>
      <c r="M80" s="87">
        <f t="shared" si="69"/>
        <v>4.3299999999999992</v>
      </c>
      <c r="N80" s="85">
        <f t="shared" si="70"/>
        <v>7.94</v>
      </c>
      <c r="O80" s="87">
        <f t="shared" si="71"/>
        <v>12.990000000000002</v>
      </c>
      <c r="P80" s="85">
        <f t="shared" si="72"/>
        <v>23.82</v>
      </c>
      <c r="Q80" s="88">
        <f t="shared" si="73"/>
        <v>36.81</v>
      </c>
      <c r="R80" s="76"/>
      <c r="S80" s="89"/>
      <c r="U80" s="89"/>
      <c r="Z80" s="90"/>
      <c r="AC80" s="91"/>
      <c r="AF80" s="76"/>
      <c r="AH80" s="76"/>
    </row>
    <row r="81" spans="1:34" ht="36" outlineLevel="1" x14ac:dyDescent="0.2">
      <c r="A81" s="1">
        <f t="shared" si="74"/>
        <v>11</v>
      </c>
      <c r="B81" s="77" t="str">
        <f t="shared" si="75"/>
        <v>8.11</v>
      </c>
      <c r="C81" s="119" t="s">
        <v>27</v>
      </c>
      <c r="D81" s="114">
        <v>89393</v>
      </c>
      <c r="E81" s="80" t="s">
        <v>6</v>
      </c>
      <c r="F81" s="81" t="s">
        <v>89</v>
      </c>
      <c r="G81" s="82" t="s">
        <v>38</v>
      </c>
      <c r="H81" s="83">
        <v>3</v>
      </c>
      <c r="I81" s="84">
        <v>11.69</v>
      </c>
      <c r="J81" s="85">
        <f t="shared" si="67"/>
        <v>14.29</v>
      </c>
      <c r="K81" s="85">
        <f t="shared" si="68"/>
        <v>4.2099999999999991</v>
      </c>
      <c r="L81" s="86">
        <v>7.48</v>
      </c>
      <c r="M81" s="87">
        <f t="shared" si="69"/>
        <v>5.1499999999999986</v>
      </c>
      <c r="N81" s="85">
        <f t="shared" si="70"/>
        <v>9.14</v>
      </c>
      <c r="O81" s="87">
        <f t="shared" si="71"/>
        <v>15.449999999999996</v>
      </c>
      <c r="P81" s="85">
        <f t="shared" si="72"/>
        <v>27.42</v>
      </c>
      <c r="Q81" s="88">
        <f t="shared" si="73"/>
        <v>42.87</v>
      </c>
      <c r="R81" s="76"/>
      <c r="S81" s="89"/>
      <c r="U81" s="89"/>
      <c r="Z81" s="90"/>
      <c r="AC81" s="91"/>
      <c r="AF81" s="76"/>
      <c r="AH81" s="76"/>
    </row>
    <row r="82" spans="1:34" ht="36" outlineLevel="1" x14ac:dyDescent="0.2">
      <c r="A82" s="1">
        <f t="shared" si="74"/>
        <v>12</v>
      </c>
      <c r="B82" s="77" t="str">
        <f t="shared" si="75"/>
        <v>8.12</v>
      </c>
      <c r="C82" s="119" t="s">
        <v>27</v>
      </c>
      <c r="D82" s="114">
        <v>89395</v>
      </c>
      <c r="E82" s="80" t="s">
        <v>6</v>
      </c>
      <c r="F82" s="81" t="s">
        <v>90</v>
      </c>
      <c r="G82" s="82" t="s">
        <v>38</v>
      </c>
      <c r="H82" s="83">
        <v>1</v>
      </c>
      <c r="I82" s="84">
        <v>13.81</v>
      </c>
      <c r="J82" s="85">
        <f t="shared" si="67"/>
        <v>16.88</v>
      </c>
      <c r="K82" s="85">
        <f t="shared" si="68"/>
        <v>5.16</v>
      </c>
      <c r="L82" s="86">
        <v>8.65</v>
      </c>
      <c r="M82" s="87">
        <f t="shared" si="69"/>
        <v>6.3099999999999987</v>
      </c>
      <c r="N82" s="85">
        <f t="shared" si="70"/>
        <v>10.57</v>
      </c>
      <c r="O82" s="87">
        <f t="shared" si="71"/>
        <v>6.3099999999999987</v>
      </c>
      <c r="P82" s="85">
        <f t="shared" si="72"/>
        <v>10.57</v>
      </c>
      <c r="Q82" s="88">
        <f t="shared" si="73"/>
        <v>16.88</v>
      </c>
      <c r="R82" s="76"/>
      <c r="S82" s="89"/>
      <c r="U82" s="89"/>
      <c r="Z82" s="90"/>
      <c r="AC82" s="91"/>
      <c r="AF82" s="76"/>
      <c r="AH82" s="76"/>
    </row>
    <row r="83" spans="1:34" ht="60" outlineLevel="1" x14ac:dyDescent="0.2">
      <c r="A83" s="1">
        <f t="shared" si="74"/>
        <v>13</v>
      </c>
      <c r="B83" s="77" t="str">
        <f t="shared" si="75"/>
        <v>8.13</v>
      </c>
      <c r="C83" s="119" t="s">
        <v>27</v>
      </c>
      <c r="D83" s="114">
        <v>89726</v>
      </c>
      <c r="E83" s="80" t="s">
        <v>6</v>
      </c>
      <c r="F83" s="81" t="s">
        <v>91</v>
      </c>
      <c r="G83" s="82" t="s">
        <v>38</v>
      </c>
      <c r="H83" s="83">
        <v>2</v>
      </c>
      <c r="I83" s="84">
        <v>10.99</v>
      </c>
      <c r="J83" s="85">
        <f t="shared" si="67"/>
        <v>13.43</v>
      </c>
      <c r="K83" s="85">
        <f t="shared" si="68"/>
        <v>5.57</v>
      </c>
      <c r="L83" s="86">
        <v>5.42</v>
      </c>
      <c r="M83" s="87">
        <f t="shared" si="69"/>
        <v>6.81</v>
      </c>
      <c r="N83" s="85">
        <f t="shared" si="70"/>
        <v>6.62</v>
      </c>
      <c r="O83" s="87">
        <f t="shared" si="71"/>
        <v>13.62</v>
      </c>
      <c r="P83" s="85">
        <f t="shared" si="72"/>
        <v>13.24</v>
      </c>
      <c r="Q83" s="88">
        <f t="shared" si="73"/>
        <v>26.86</v>
      </c>
      <c r="R83" s="76"/>
      <c r="S83" s="89"/>
      <c r="U83" s="89"/>
      <c r="Z83" s="90"/>
      <c r="AC83" s="91"/>
      <c r="AF83" s="76"/>
      <c r="AH83" s="76"/>
    </row>
    <row r="84" spans="1:34" ht="60" outlineLevel="1" x14ac:dyDescent="0.2">
      <c r="A84" s="1">
        <f t="shared" si="74"/>
        <v>14</v>
      </c>
      <c r="B84" s="77" t="str">
        <f t="shared" si="75"/>
        <v>8.14</v>
      </c>
      <c r="C84" s="119" t="s">
        <v>27</v>
      </c>
      <c r="D84" s="114">
        <v>89724</v>
      </c>
      <c r="E84" s="80" t="s">
        <v>6</v>
      </c>
      <c r="F84" s="81" t="s">
        <v>92</v>
      </c>
      <c r="G84" s="82" t="s">
        <v>38</v>
      </c>
      <c r="H84" s="83">
        <v>3</v>
      </c>
      <c r="I84" s="84">
        <v>10.76</v>
      </c>
      <c r="J84" s="85">
        <f t="shared" si="67"/>
        <v>13.15</v>
      </c>
      <c r="K84" s="85">
        <f t="shared" si="68"/>
        <v>5.3199999999999994</v>
      </c>
      <c r="L84" s="86">
        <v>5.44</v>
      </c>
      <c r="M84" s="87">
        <f t="shared" si="69"/>
        <v>6.5</v>
      </c>
      <c r="N84" s="85">
        <f t="shared" si="70"/>
        <v>6.65</v>
      </c>
      <c r="O84" s="87">
        <f t="shared" si="71"/>
        <v>19.500000000000004</v>
      </c>
      <c r="P84" s="85">
        <f t="shared" si="72"/>
        <v>19.95</v>
      </c>
      <c r="Q84" s="88">
        <f t="shared" si="73"/>
        <v>39.450000000000003</v>
      </c>
      <c r="R84" s="76"/>
      <c r="S84" s="89"/>
      <c r="U84" s="89"/>
      <c r="Z84" s="90"/>
      <c r="AC84" s="91"/>
      <c r="AF84" s="76"/>
      <c r="AH84" s="76"/>
    </row>
    <row r="85" spans="1:34" ht="60" outlineLevel="1" x14ac:dyDescent="0.2">
      <c r="A85" s="1">
        <f t="shared" si="74"/>
        <v>15</v>
      </c>
      <c r="B85" s="77" t="str">
        <f t="shared" si="75"/>
        <v>8.15</v>
      </c>
      <c r="C85" s="119" t="s">
        <v>27</v>
      </c>
      <c r="D85" s="114">
        <v>89731</v>
      </c>
      <c r="E85" s="80" t="s">
        <v>6</v>
      </c>
      <c r="F85" s="81" t="s">
        <v>93</v>
      </c>
      <c r="G85" s="82" t="s">
        <v>38</v>
      </c>
      <c r="H85" s="83">
        <v>2</v>
      </c>
      <c r="I85" s="84">
        <v>15.29</v>
      </c>
      <c r="J85" s="85">
        <f t="shared" si="67"/>
        <v>18.690000000000001</v>
      </c>
      <c r="K85" s="85">
        <f t="shared" si="68"/>
        <v>9.41</v>
      </c>
      <c r="L85" s="86">
        <v>5.88</v>
      </c>
      <c r="M85" s="87">
        <f t="shared" si="69"/>
        <v>11.5</v>
      </c>
      <c r="N85" s="85">
        <f t="shared" si="70"/>
        <v>7.19</v>
      </c>
      <c r="O85" s="87">
        <f t="shared" si="71"/>
        <v>23</v>
      </c>
      <c r="P85" s="85">
        <f t="shared" si="72"/>
        <v>14.38</v>
      </c>
      <c r="Q85" s="88">
        <f t="shared" si="73"/>
        <v>37.380000000000003</v>
      </c>
      <c r="R85" s="76"/>
      <c r="S85" s="89"/>
      <c r="U85" s="89"/>
      <c r="Z85" s="90"/>
      <c r="AC85" s="91"/>
      <c r="AF85" s="76"/>
      <c r="AH85" s="76"/>
    </row>
    <row r="86" spans="1:34" ht="60" outlineLevel="1" x14ac:dyDescent="0.2">
      <c r="A86" s="1">
        <f t="shared" si="74"/>
        <v>16</v>
      </c>
      <c r="B86" s="77" t="str">
        <f t="shared" si="75"/>
        <v>8.16</v>
      </c>
      <c r="C86" s="119" t="s">
        <v>27</v>
      </c>
      <c r="D86" s="114">
        <v>104343</v>
      </c>
      <c r="E86" s="80" t="s">
        <v>6</v>
      </c>
      <c r="F86" s="81" t="s">
        <v>94</v>
      </c>
      <c r="G86" s="82" t="s">
        <v>38</v>
      </c>
      <c r="H86" s="83">
        <v>1</v>
      </c>
      <c r="I86" s="84">
        <v>34.43</v>
      </c>
      <c r="J86" s="85">
        <f t="shared" si="67"/>
        <v>42.08</v>
      </c>
      <c r="K86" s="85">
        <f t="shared" si="68"/>
        <v>25.58</v>
      </c>
      <c r="L86" s="86">
        <v>8.85</v>
      </c>
      <c r="M86" s="87">
        <f t="shared" si="69"/>
        <v>31.259999999999998</v>
      </c>
      <c r="N86" s="85">
        <f t="shared" si="70"/>
        <v>10.82</v>
      </c>
      <c r="O86" s="87">
        <f t="shared" si="71"/>
        <v>31.259999999999998</v>
      </c>
      <c r="P86" s="85">
        <f t="shared" si="72"/>
        <v>10.82</v>
      </c>
      <c r="Q86" s="88">
        <f t="shared" si="73"/>
        <v>42.08</v>
      </c>
      <c r="R86" s="76"/>
      <c r="S86" s="89"/>
      <c r="U86" s="89"/>
      <c r="Z86" s="90"/>
      <c r="AC86" s="91"/>
      <c r="AF86" s="76"/>
      <c r="AH86" s="76"/>
    </row>
    <row r="87" spans="1:34" ht="36" outlineLevel="1" x14ac:dyDescent="0.2">
      <c r="A87" s="1">
        <f t="shared" si="74"/>
        <v>17</v>
      </c>
      <c r="B87" s="77" t="str">
        <f t="shared" si="75"/>
        <v>8.17</v>
      </c>
      <c r="C87" s="119" t="s">
        <v>27</v>
      </c>
      <c r="D87" s="114">
        <v>94489</v>
      </c>
      <c r="E87" s="80" t="s">
        <v>6</v>
      </c>
      <c r="F87" s="81" t="s">
        <v>95</v>
      </c>
      <c r="G87" s="82" t="s">
        <v>38</v>
      </c>
      <c r="H87" s="83">
        <v>1</v>
      </c>
      <c r="I87" s="84">
        <v>41.6</v>
      </c>
      <c r="J87" s="85">
        <f t="shared" si="67"/>
        <v>50.85</v>
      </c>
      <c r="K87" s="85">
        <f t="shared" si="68"/>
        <v>38.25</v>
      </c>
      <c r="L87" s="86">
        <v>3.35</v>
      </c>
      <c r="M87" s="87">
        <f t="shared" si="69"/>
        <v>46.760000000000005</v>
      </c>
      <c r="N87" s="85">
        <f t="shared" si="70"/>
        <v>4.09</v>
      </c>
      <c r="O87" s="87">
        <f t="shared" si="71"/>
        <v>46.760000000000005</v>
      </c>
      <c r="P87" s="85">
        <f t="shared" si="72"/>
        <v>4.09</v>
      </c>
      <c r="Q87" s="88">
        <f t="shared" si="73"/>
        <v>50.85</v>
      </c>
      <c r="R87" s="76"/>
      <c r="S87" s="89"/>
      <c r="U87" s="89"/>
      <c r="Z87" s="90"/>
      <c r="AC87" s="91"/>
      <c r="AF87" s="76"/>
      <c r="AH87" s="76"/>
    </row>
    <row r="88" spans="1:34" ht="48" outlineLevel="1" x14ac:dyDescent="0.2">
      <c r="A88" s="1">
        <f t="shared" si="74"/>
        <v>18</v>
      </c>
      <c r="B88" s="77" t="str">
        <f t="shared" si="75"/>
        <v>8.18</v>
      </c>
      <c r="C88" s="119" t="s">
        <v>27</v>
      </c>
      <c r="D88" s="114">
        <v>89708</v>
      </c>
      <c r="E88" s="80" t="s">
        <v>6</v>
      </c>
      <c r="F88" s="81" t="s">
        <v>96</v>
      </c>
      <c r="G88" s="82" t="s">
        <v>38</v>
      </c>
      <c r="H88" s="83">
        <v>1</v>
      </c>
      <c r="I88" s="84">
        <v>104.25</v>
      </c>
      <c r="J88" s="85">
        <f t="shared" si="67"/>
        <v>127.42</v>
      </c>
      <c r="K88" s="85">
        <f t="shared" si="68"/>
        <v>83.92</v>
      </c>
      <c r="L88" s="86">
        <v>20.329999999999998</v>
      </c>
      <c r="M88" s="87">
        <f t="shared" si="69"/>
        <v>102.57</v>
      </c>
      <c r="N88" s="85">
        <f t="shared" si="70"/>
        <v>24.85</v>
      </c>
      <c r="O88" s="87">
        <f t="shared" si="71"/>
        <v>102.57</v>
      </c>
      <c r="P88" s="85">
        <f t="shared" si="72"/>
        <v>24.85</v>
      </c>
      <c r="Q88" s="88">
        <f t="shared" si="73"/>
        <v>127.42</v>
      </c>
      <c r="R88" s="76"/>
      <c r="S88" s="89"/>
      <c r="U88" s="89"/>
      <c r="Z88" s="90"/>
      <c r="AC88" s="91"/>
      <c r="AF88" s="76"/>
      <c r="AH88" s="76"/>
    </row>
    <row r="89" spans="1:34" ht="48" outlineLevel="1" x14ac:dyDescent="0.2">
      <c r="A89" s="1">
        <f t="shared" si="74"/>
        <v>19</v>
      </c>
      <c r="B89" s="77" t="str">
        <f t="shared" si="75"/>
        <v>8.19</v>
      </c>
      <c r="C89" s="119" t="s">
        <v>27</v>
      </c>
      <c r="D89" s="114">
        <v>86931</v>
      </c>
      <c r="E89" s="80" t="s">
        <v>6</v>
      </c>
      <c r="F89" s="81" t="s">
        <v>97</v>
      </c>
      <c r="G89" s="82" t="s">
        <v>38</v>
      </c>
      <c r="H89" s="83">
        <v>3</v>
      </c>
      <c r="I89" s="84">
        <v>495.05</v>
      </c>
      <c r="J89" s="85">
        <f t="shared" si="67"/>
        <v>605.1</v>
      </c>
      <c r="K89" s="85">
        <f t="shared" si="68"/>
        <v>464.3</v>
      </c>
      <c r="L89" s="86">
        <v>30.75</v>
      </c>
      <c r="M89" s="87">
        <f t="shared" si="69"/>
        <v>567.51</v>
      </c>
      <c r="N89" s="85">
        <f t="shared" si="70"/>
        <v>37.590000000000003</v>
      </c>
      <c r="O89" s="87">
        <f t="shared" si="71"/>
        <v>1702.53</v>
      </c>
      <c r="P89" s="85">
        <f t="shared" si="72"/>
        <v>112.77</v>
      </c>
      <c r="Q89" s="88">
        <f t="shared" si="73"/>
        <v>1815.3</v>
      </c>
      <c r="R89" s="76"/>
      <c r="S89" s="89"/>
      <c r="U89" s="89"/>
      <c r="Z89" s="90"/>
      <c r="AC89" s="91"/>
      <c r="AF89" s="76"/>
      <c r="AH89" s="76"/>
    </row>
    <row r="90" spans="1:34" ht="84" outlineLevel="1" x14ac:dyDescent="0.2">
      <c r="A90" s="1">
        <f t="shared" si="74"/>
        <v>20</v>
      </c>
      <c r="B90" s="77" t="str">
        <f t="shared" si="75"/>
        <v>8.20</v>
      </c>
      <c r="C90" s="119" t="s">
        <v>27</v>
      </c>
      <c r="D90" s="114">
        <v>86943</v>
      </c>
      <c r="E90" s="80" t="s">
        <v>6</v>
      </c>
      <c r="F90" s="81" t="s">
        <v>98</v>
      </c>
      <c r="G90" s="82" t="s">
        <v>38</v>
      </c>
      <c r="H90" s="83">
        <v>3</v>
      </c>
      <c r="I90" s="84">
        <v>299.14999999999998</v>
      </c>
      <c r="J90" s="85">
        <f t="shared" si="67"/>
        <v>365.65</v>
      </c>
      <c r="K90" s="85">
        <f t="shared" si="68"/>
        <v>273.22999999999996</v>
      </c>
      <c r="L90" s="86">
        <v>25.92</v>
      </c>
      <c r="M90" s="87">
        <f t="shared" si="69"/>
        <v>333.96999999999997</v>
      </c>
      <c r="N90" s="85">
        <f t="shared" si="70"/>
        <v>31.68</v>
      </c>
      <c r="O90" s="87">
        <f t="shared" si="71"/>
        <v>1001.9100000000001</v>
      </c>
      <c r="P90" s="85">
        <f t="shared" si="72"/>
        <v>95.04</v>
      </c>
      <c r="Q90" s="88">
        <f t="shared" si="73"/>
        <v>1096.95</v>
      </c>
      <c r="R90" s="76"/>
      <c r="S90" s="89"/>
      <c r="U90" s="89"/>
      <c r="Z90" s="90"/>
      <c r="AC90" s="91"/>
      <c r="AF90" s="76"/>
      <c r="AH90" s="76"/>
    </row>
    <row r="91" spans="1:34" ht="36" outlineLevel="1" x14ac:dyDescent="0.2">
      <c r="A91" s="1">
        <f t="shared" si="74"/>
        <v>21</v>
      </c>
      <c r="B91" s="77" t="str">
        <f t="shared" si="75"/>
        <v>8.21</v>
      </c>
      <c r="C91" s="119" t="s">
        <v>27</v>
      </c>
      <c r="D91" s="114">
        <v>86874</v>
      </c>
      <c r="E91" s="80" t="s">
        <v>6</v>
      </c>
      <c r="F91" s="81" t="s">
        <v>99</v>
      </c>
      <c r="G91" s="82" t="s">
        <v>38</v>
      </c>
      <c r="H91" s="83">
        <v>1</v>
      </c>
      <c r="I91" s="84">
        <v>496.63</v>
      </c>
      <c r="J91" s="85">
        <f t="shared" si="67"/>
        <v>607.03</v>
      </c>
      <c r="K91" s="85">
        <f t="shared" si="68"/>
        <v>470.93</v>
      </c>
      <c r="L91" s="86">
        <v>25.7</v>
      </c>
      <c r="M91" s="87">
        <f t="shared" si="69"/>
        <v>575.62</v>
      </c>
      <c r="N91" s="85">
        <f t="shared" si="70"/>
        <v>31.41</v>
      </c>
      <c r="O91" s="87">
        <f t="shared" si="71"/>
        <v>575.62</v>
      </c>
      <c r="P91" s="85">
        <f t="shared" si="72"/>
        <v>31.41</v>
      </c>
      <c r="Q91" s="88">
        <f t="shared" si="73"/>
        <v>607.03</v>
      </c>
      <c r="R91" s="76"/>
      <c r="S91" s="89"/>
      <c r="U91" s="89"/>
      <c r="Z91" s="90"/>
      <c r="AC91" s="91"/>
      <c r="AF91" s="76"/>
      <c r="AH91" s="76"/>
    </row>
    <row r="92" spans="1:34" x14ac:dyDescent="0.2">
      <c r="B92" s="92"/>
      <c r="C92" s="121"/>
      <c r="D92" s="122"/>
      <c r="E92" s="70"/>
      <c r="F92" s="95" t="s">
        <v>30</v>
      </c>
      <c r="G92" s="72"/>
      <c r="H92" s="96"/>
      <c r="I92" s="85"/>
      <c r="J92" s="85"/>
      <c r="K92" s="85"/>
      <c r="L92" s="85"/>
      <c r="M92" s="85"/>
      <c r="N92" s="85"/>
      <c r="O92" s="97">
        <f>SUM(O71:O91)</f>
        <v>4017.5599999999995</v>
      </c>
      <c r="P92" s="98">
        <f>SUM(P71:P91)</f>
        <v>997.54000000000019</v>
      </c>
      <c r="Q92" s="99">
        <f>SUM(Q71:Q91)</f>
        <v>5015.0999999999995</v>
      </c>
      <c r="R92" s="76"/>
      <c r="S92" s="89"/>
      <c r="Z92" s="90"/>
      <c r="AC92" s="100"/>
      <c r="AF92" s="76"/>
      <c r="AH92" s="76"/>
    </row>
    <row r="93" spans="1:34" x14ac:dyDescent="0.2">
      <c r="B93" s="92"/>
      <c r="C93" s="93"/>
      <c r="D93" s="94"/>
      <c r="E93" s="70"/>
      <c r="F93" s="115"/>
      <c r="G93" s="72"/>
      <c r="H93" s="96"/>
      <c r="I93" s="85"/>
      <c r="J93" s="85"/>
      <c r="K93" s="85"/>
      <c r="L93" s="85"/>
      <c r="M93" s="85"/>
      <c r="N93" s="85"/>
      <c r="O93" s="85"/>
      <c r="P93" s="85"/>
      <c r="Q93" s="88"/>
      <c r="R93" s="76"/>
      <c r="S93" s="89"/>
      <c r="W93" s="89"/>
      <c r="X93" s="89"/>
      <c r="AC93" s="100"/>
      <c r="AF93" s="76"/>
      <c r="AH93" s="76"/>
    </row>
    <row r="94" spans="1:34" x14ac:dyDescent="0.2">
      <c r="B94" s="67">
        <f>B70+1</f>
        <v>9</v>
      </c>
      <c r="C94" s="116"/>
      <c r="D94" s="117"/>
      <c r="E94" s="70"/>
      <c r="F94" s="118" t="s">
        <v>100</v>
      </c>
      <c r="G94" s="72"/>
      <c r="H94" s="73"/>
      <c r="I94" s="74"/>
      <c r="J94" s="74"/>
      <c r="K94" s="74"/>
      <c r="L94" s="74"/>
      <c r="M94" s="74"/>
      <c r="N94" s="74"/>
      <c r="O94" s="74"/>
      <c r="P94" s="74"/>
      <c r="Q94" s="75"/>
      <c r="R94" s="76"/>
      <c r="S94" s="89"/>
      <c r="AC94" s="100"/>
      <c r="AF94" s="76"/>
      <c r="AH94" s="76"/>
    </row>
    <row r="95" spans="1:34" ht="24" outlineLevel="1" x14ac:dyDescent="0.2">
      <c r="A95" s="1">
        <f>A94+1</f>
        <v>1</v>
      </c>
      <c r="B95" s="77" t="str">
        <f>CONCATENATE($B$94,".",A95)</f>
        <v>9.1</v>
      </c>
      <c r="C95" s="119" t="s">
        <v>27</v>
      </c>
      <c r="D95" s="114">
        <v>97665</v>
      </c>
      <c r="E95" s="80" t="s">
        <v>6</v>
      </c>
      <c r="F95" s="81" t="s">
        <v>101</v>
      </c>
      <c r="G95" s="82" t="s">
        <v>38</v>
      </c>
      <c r="H95" s="83">
        <v>16</v>
      </c>
      <c r="I95" s="84">
        <v>1.94</v>
      </c>
      <c r="J95" s="85">
        <f t="shared" ref="J95:J107" si="76">ROUND(I95*(1+$Q$9),2)</f>
        <v>2.37</v>
      </c>
      <c r="K95" s="85">
        <f t="shared" ref="K95:K107" si="77">I95-L95</f>
        <v>0.39999999999999991</v>
      </c>
      <c r="L95" s="86">
        <v>1.54</v>
      </c>
      <c r="M95" s="87">
        <f t="shared" ref="M95:M107" si="78">J95-N95</f>
        <v>0.49000000000000021</v>
      </c>
      <c r="N95" s="85">
        <f t="shared" ref="N95:N107" si="79">ROUND(L95*(1+$Q$9),2)</f>
        <v>1.88</v>
      </c>
      <c r="O95" s="87">
        <f t="shared" ref="O95:O107" si="80">Q95-P95</f>
        <v>7.8400000000000034</v>
      </c>
      <c r="P95" s="85">
        <f t="shared" ref="P95:P107" si="81">ROUND(H95*N95,2)</f>
        <v>30.08</v>
      </c>
      <c r="Q95" s="88">
        <f t="shared" ref="Q95:Q107" si="82">ROUND(J95*H95,2)</f>
        <v>37.92</v>
      </c>
      <c r="R95" s="76"/>
      <c r="S95" s="89"/>
      <c r="U95" s="89"/>
      <c r="Z95" s="90"/>
      <c r="AC95" s="91"/>
      <c r="AF95" s="76"/>
      <c r="AH95" s="76"/>
    </row>
    <row r="96" spans="1:34" ht="36" outlineLevel="1" x14ac:dyDescent="0.2">
      <c r="A96" s="1">
        <f t="shared" ref="A96:A107" si="83">A95+1</f>
        <v>2</v>
      </c>
      <c r="B96" s="77" t="str">
        <f t="shared" ref="B96:B107" si="84">CONCATENATE($B$94,".",A96)</f>
        <v>9.2</v>
      </c>
      <c r="C96" s="119" t="s">
        <v>27</v>
      </c>
      <c r="D96" s="114">
        <v>103782</v>
      </c>
      <c r="E96" s="80" t="s">
        <v>6</v>
      </c>
      <c r="F96" s="81" t="s">
        <v>102</v>
      </c>
      <c r="G96" s="82" t="s">
        <v>38</v>
      </c>
      <c r="H96" s="83">
        <v>23</v>
      </c>
      <c r="I96" s="84">
        <v>29.44</v>
      </c>
      <c r="J96" s="85">
        <f t="shared" si="76"/>
        <v>35.979999999999997</v>
      </c>
      <c r="K96" s="85">
        <f t="shared" si="77"/>
        <v>14.940000000000001</v>
      </c>
      <c r="L96" s="86">
        <v>14.5</v>
      </c>
      <c r="M96" s="87">
        <f t="shared" si="78"/>
        <v>18.259999999999998</v>
      </c>
      <c r="N96" s="85">
        <f t="shared" si="79"/>
        <v>17.72</v>
      </c>
      <c r="O96" s="87">
        <f t="shared" si="80"/>
        <v>419.97999999999996</v>
      </c>
      <c r="P96" s="85">
        <f t="shared" si="81"/>
        <v>407.56</v>
      </c>
      <c r="Q96" s="88">
        <f t="shared" si="82"/>
        <v>827.54</v>
      </c>
      <c r="R96" s="76"/>
      <c r="S96" s="89"/>
      <c r="U96" s="89"/>
      <c r="Z96" s="90"/>
      <c r="AC96" s="91"/>
      <c r="AF96" s="76"/>
      <c r="AH96" s="76"/>
    </row>
    <row r="97" spans="1:34" ht="36" outlineLevel="1" x14ac:dyDescent="0.2">
      <c r="A97" s="1">
        <f t="shared" si="83"/>
        <v>3</v>
      </c>
      <c r="B97" s="77" t="str">
        <f t="shared" si="84"/>
        <v>9.3</v>
      </c>
      <c r="C97" s="119" t="s">
        <v>27</v>
      </c>
      <c r="D97" s="114">
        <v>91953</v>
      </c>
      <c r="E97" s="80" t="s">
        <v>6</v>
      </c>
      <c r="F97" s="81" t="s">
        <v>103</v>
      </c>
      <c r="G97" s="82" t="s">
        <v>38</v>
      </c>
      <c r="H97" s="83">
        <v>10</v>
      </c>
      <c r="I97" s="84">
        <v>33.21</v>
      </c>
      <c r="J97" s="85">
        <f t="shared" si="76"/>
        <v>40.590000000000003</v>
      </c>
      <c r="K97" s="85">
        <f t="shared" si="77"/>
        <v>17.68</v>
      </c>
      <c r="L97" s="86">
        <v>15.53</v>
      </c>
      <c r="M97" s="87">
        <f t="shared" si="78"/>
        <v>21.610000000000003</v>
      </c>
      <c r="N97" s="85">
        <f t="shared" si="79"/>
        <v>18.98</v>
      </c>
      <c r="O97" s="87">
        <f t="shared" si="80"/>
        <v>216.09999999999997</v>
      </c>
      <c r="P97" s="85">
        <f t="shared" si="81"/>
        <v>189.8</v>
      </c>
      <c r="Q97" s="88">
        <f t="shared" si="82"/>
        <v>405.9</v>
      </c>
      <c r="R97" s="76"/>
      <c r="S97" s="89"/>
      <c r="U97" s="89"/>
      <c r="Z97" s="90"/>
      <c r="AC97" s="91"/>
      <c r="AF97" s="76"/>
      <c r="AH97" s="76"/>
    </row>
    <row r="98" spans="1:34" ht="36" outlineLevel="1" x14ac:dyDescent="0.2">
      <c r="A98" s="1">
        <f t="shared" si="83"/>
        <v>4</v>
      </c>
      <c r="B98" s="77" t="str">
        <f t="shared" si="84"/>
        <v>9.4</v>
      </c>
      <c r="C98" s="119" t="s">
        <v>27</v>
      </c>
      <c r="D98" s="114">
        <v>91955</v>
      </c>
      <c r="E98" s="80" t="s">
        <v>6</v>
      </c>
      <c r="F98" s="81" t="s">
        <v>104</v>
      </c>
      <c r="G98" s="82" t="s">
        <v>38</v>
      </c>
      <c r="H98" s="83">
        <v>2</v>
      </c>
      <c r="I98" s="84">
        <v>40.35</v>
      </c>
      <c r="J98" s="85">
        <f t="shared" si="76"/>
        <v>49.32</v>
      </c>
      <c r="K98" s="85">
        <f t="shared" si="77"/>
        <v>21.17</v>
      </c>
      <c r="L98" s="86">
        <v>19.18</v>
      </c>
      <c r="M98" s="87">
        <f t="shared" si="78"/>
        <v>25.88</v>
      </c>
      <c r="N98" s="85">
        <f t="shared" si="79"/>
        <v>23.44</v>
      </c>
      <c r="O98" s="87">
        <f t="shared" si="80"/>
        <v>51.76</v>
      </c>
      <c r="P98" s="85">
        <f t="shared" si="81"/>
        <v>46.88</v>
      </c>
      <c r="Q98" s="88">
        <f t="shared" si="82"/>
        <v>98.64</v>
      </c>
      <c r="R98" s="76"/>
      <c r="S98" s="89"/>
      <c r="U98" s="89"/>
      <c r="Z98" s="90"/>
      <c r="AC98" s="91"/>
      <c r="AF98" s="76"/>
      <c r="AH98" s="76"/>
    </row>
    <row r="99" spans="1:34" ht="36" outlineLevel="1" x14ac:dyDescent="0.2">
      <c r="A99" s="1">
        <f t="shared" si="83"/>
        <v>5</v>
      </c>
      <c r="B99" s="77" t="str">
        <f t="shared" si="84"/>
        <v>9.5</v>
      </c>
      <c r="C99" s="119" t="s">
        <v>27</v>
      </c>
      <c r="D99" s="114">
        <v>91992</v>
      </c>
      <c r="E99" s="80" t="s">
        <v>6</v>
      </c>
      <c r="F99" s="81" t="s">
        <v>105</v>
      </c>
      <c r="G99" s="82" t="s">
        <v>38</v>
      </c>
      <c r="H99" s="83">
        <v>5</v>
      </c>
      <c r="I99" s="84">
        <v>49.62</v>
      </c>
      <c r="J99" s="85">
        <f t="shared" si="76"/>
        <v>60.65</v>
      </c>
      <c r="K99" s="85">
        <f t="shared" si="77"/>
        <v>22.069999999999997</v>
      </c>
      <c r="L99" s="86">
        <v>27.55</v>
      </c>
      <c r="M99" s="87">
        <f t="shared" si="78"/>
        <v>26.979999999999997</v>
      </c>
      <c r="N99" s="85">
        <f t="shared" si="79"/>
        <v>33.67</v>
      </c>
      <c r="O99" s="87">
        <f t="shared" si="80"/>
        <v>134.9</v>
      </c>
      <c r="P99" s="85">
        <f t="shared" si="81"/>
        <v>168.35</v>
      </c>
      <c r="Q99" s="88">
        <f t="shared" si="82"/>
        <v>303.25</v>
      </c>
      <c r="R99" s="76"/>
      <c r="S99" s="89"/>
      <c r="U99" s="89"/>
      <c r="Z99" s="90"/>
      <c r="AC99" s="91"/>
      <c r="AF99" s="76"/>
      <c r="AH99" s="76"/>
    </row>
    <row r="100" spans="1:34" ht="36" outlineLevel="1" x14ac:dyDescent="0.2">
      <c r="A100" s="1">
        <f t="shared" si="83"/>
        <v>6</v>
      </c>
      <c r="B100" s="77" t="str">
        <f t="shared" si="84"/>
        <v>9.6</v>
      </c>
      <c r="C100" s="119" t="s">
        <v>27</v>
      </c>
      <c r="D100" s="114">
        <v>91996</v>
      </c>
      <c r="E100" s="80" t="s">
        <v>6</v>
      </c>
      <c r="F100" s="81" t="s">
        <v>106</v>
      </c>
      <c r="G100" s="82" t="s">
        <v>38</v>
      </c>
      <c r="H100" s="83">
        <v>6</v>
      </c>
      <c r="I100" s="84">
        <v>39</v>
      </c>
      <c r="J100" s="85">
        <f t="shared" si="76"/>
        <v>47.67</v>
      </c>
      <c r="K100" s="85">
        <f t="shared" si="77"/>
        <v>19.82</v>
      </c>
      <c r="L100" s="86">
        <v>19.18</v>
      </c>
      <c r="M100" s="87">
        <f t="shared" si="78"/>
        <v>24.23</v>
      </c>
      <c r="N100" s="85">
        <f t="shared" si="79"/>
        <v>23.44</v>
      </c>
      <c r="O100" s="87">
        <f t="shared" si="80"/>
        <v>145.38</v>
      </c>
      <c r="P100" s="85">
        <f t="shared" si="81"/>
        <v>140.63999999999999</v>
      </c>
      <c r="Q100" s="88">
        <f t="shared" si="82"/>
        <v>286.02</v>
      </c>
      <c r="R100" s="76"/>
      <c r="S100" s="89"/>
      <c r="U100" s="89"/>
      <c r="Z100" s="90"/>
      <c r="AC100" s="91"/>
      <c r="AF100" s="76"/>
      <c r="AH100" s="76"/>
    </row>
    <row r="101" spans="1:34" ht="36" outlineLevel="1" x14ac:dyDescent="0.2">
      <c r="A101" s="1">
        <f t="shared" si="83"/>
        <v>7</v>
      </c>
      <c r="B101" s="77" t="str">
        <f t="shared" si="84"/>
        <v>9.7</v>
      </c>
      <c r="C101" s="119" t="s">
        <v>27</v>
      </c>
      <c r="D101" s="114">
        <v>92000</v>
      </c>
      <c r="E101" s="80" t="s">
        <v>6</v>
      </c>
      <c r="F101" s="81" t="s">
        <v>107</v>
      </c>
      <c r="G101" s="82" t="s">
        <v>38</v>
      </c>
      <c r="H101" s="83">
        <v>1</v>
      </c>
      <c r="I101" s="84">
        <v>34.9</v>
      </c>
      <c r="J101" s="85">
        <f t="shared" si="76"/>
        <v>42.66</v>
      </c>
      <c r="K101" s="85">
        <f t="shared" si="77"/>
        <v>18.95</v>
      </c>
      <c r="L101" s="86">
        <v>15.95</v>
      </c>
      <c r="M101" s="87">
        <f t="shared" si="78"/>
        <v>23.159999999999997</v>
      </c>
      <c r="N101" s="85">
        <f t="shared" si="79"/>
        <v>19.5</v>
      </c>
      <c r="O101" s="87">
        <f t="shared" si="80"/>
        <v>23.159999999999997</v>
      </c>
      <c r="P101" s="85">
        <f t="shared" si="81"/>
        <v>19.5</v>
      </c>
      <c r="Q101" s="88">
        <f t="shared" si="82"/>
        <v>42.66</v>
      </c>
      <c r="R101" s="76"/>
      <c r="S101" s="89"/>
      <c r="U101" s="89"/>
      <c r="Z101" s="90"/>
      <c r="AC101" s="91"/>
      <c r="AF101" s="76"/>
      <c r="AH101" s="76"/>
    </row>
    <row r="102" spans="1:34" ht="36" outlineLevel="1" x14ac:dyDescent="0.2">
      <c r="A102" s="1">
        <f t="shared" si="83"/>
        <v>8</v>
      </c>
      <c r="B102" s="77" t="str">
        <f t="shared" si="84"/>
        <v>9.8</v>
      </c>
      <c r="C102" s="119" t="s">
        <v>27</v>
      </c>
      <c r="D102" s="114">
        <v>92008</v>
      </c>
      <c r="E102" s="80" t="s">
        <v>6</v>
      </c>
      <c r="F102" s="81" t="s">
        <v>108</v>
      </c>
      <c r="G102" s="82" t="s">
        <v>38</v>
      </c>
      <c r="H102" s="83">
        <v>4</v>
      </c>
      <c r="I102" s="84">
        <v>54.06</v>
      </c>
      <c r="J102" s="85">
        <f t="shared" si="76"/>
        <v>66.08</v>
      </c>
      <c r="K102" s="85">
        <f t="shared" si="77"/>
        <v>30.39</v>
      </c>
      <c r="L102" s="86">
        <v>23.67</v>
      </c>
      <c r="M102" s="87">
        <f t="shared" si="78"/>
        <v>37.15</v>
      </c>
      <c r="N102" s="85">
        <f t="shared" si="79"/>
        <v>28.93</v>
      </c>
      <c r="O102" s="87">
        <f t="shared" si="80"/>
        <v>148.6</v>
      </c>
      <c r="P102" s="85">
        <f t="shared" si="81"/>
        <v>115.72</v>
      </c>
      <c r="Q102" s="88">
        <f t="shared" si="82"/>
        <v>264.32</v>
      </c>
      <c r="R102" s="76"/>
      <c r="S102" s="89"/>
      <c r="U102" s="89"/>
      <c r="Z102" s="90"/>
      <c r="AC102" s="91"/>
      <c r="AF102" s="76"/>
      <c r="AH102" s="76"/>
    </row>
    <row r="103" spans="1:34" ht="48" outlineLevel="1" x14ac:dyDescent="0.2">
      <c r="A103" s="1">
        <f t="shared" si="83"/>
        <v>9</v>
      </c>
      <c r="B103" s="77" t="str">
        <f t="shared" si="84"/>
        <v>9.9</v>
      </c>
      <c r="C103" s="119" t="s">
        <v>27</v>
      </c>
      <c r="D103" s="114">
        <v>91852</v>
      </c>
      <c r="E103" s="80" t="s">
        <v>6</v>
      </c>
      <c r="F103" s="81" t="s">
        <v>109</v>
      </c>
      <c r="G103" s="82" t="s">
        <v>55</v>
      </c>
      <c r="H103" s="83">
        <v>50</v>
      </c>
      <c r="I103" s="84">
        <v>9.85</v>
      </c>
      <c r="J103" s="85">
        <f t="shared" si="76"/>
        <v>12.04</v>
      </c>
      <c r="K103" s="85">
        <f t="shared" si="77"/>
        <v>4.4799999999999995</v>
      </c>
      <c r="L103" s="86">
        <v>5.37</v>
      </c>
      <c r="M103" s="87">
        <f t="shared" si="78"/>
        <v>5.4799999999999995</v>
      </c>
      <c r="N103" s="85">
        <f t="shared" si="79"/>
        <v>6.56</v>
      </c>
      <c r="O103" s="87">
        <f t="shared" si="80"/>
        <v>274</v>
      </c>
      <c r="P103" s="85">
        <f t="shared" si="81"/>
        <v>328</v>
      </c>
      <c r="Q103" s="88">
        <f t="shared" si="82"/>
        <v>602</v>
      </c>
      <c r="R103" s="76"/>
      <c r="S103" s="89"/>
      <c r="U103" s="89"/>
      <c r="Z103" s="90"/>
      <c r="AC103" s="91"/>
      <c r="AF103" s="76"/>
      <c r="AH103" s="76"/>
    </row>
    <row r="104" spans="1:34" ht="48" outlineLevel="1" x14ac:dyDescent="0.2">
      <c r="A104" s="1">
        <f t="shared" si="83"/>
        <v>10</v>
      </c>
      <c r="B104" s="77" t="str">
        <f t="shared" si="84"/>
        <v>9.10</v>
      </c>
      <c r="C104" s="119" t="s">
        <v>27</v>
      </c>
      <c r="D104" s="114">
        <v>91831</v>
      </c>
      <c r="E104" s="80" t="s">
        <v>6</v>
      </c>
      <c r="F104" s="81" t="s">
        <v>110</v>
      </c>
      <c r="G104" s="82" t="s">
        <v>55</v>
      </c>
      <c r="H104" s="83">
        <v>60</v>
      </c>
      <c r="I104" s="84">
        <v>19.48</v>
      </c>
      <c r="J104" s="85">
        <f t="shared" si="76"/>
        <v>23.81</v>
      </c>
      <c r="K104" s="85">
        <f t="shared" si="77"/>
        <v>10.050000000000001</v>
      </c>
      <c r="L104" s="86">
        <v>9.43</v>
      </c>
      <c r="M104" s="87">
        <f t="shared" si="78"/>
        <v>12.28</v>
      </c>
      <c r="N104" s="85">
        <f t="shared" si="79"/>
        <v>11.53</v>
      </c>
      <c r="O104" s="87">
        <f t="shared" si="80"/>
        <v>736.8</v>
      </c>
      <c r="P104" s="85">
        <f t="shared" si="81"/>
        <v>691.8</v>
      </c>
      <c r="Q104" s="88">
        <f t="shared" si="82"/>
        <v>1428.6</v>
      </c>
      <c r="R104" s="76"/>
      <c r="S104" s="89"/>
      <c r="U104" s="89"/>
      <c r="Z104" s="90"/>
      <c r="AC104" s="91"/>
      <c r="AF104" s="76"/>
      <c r="AH104" s="76"/>
    </row>
    <row r="105" spans="1:34" ht="48" outlineLevel="1" x14ac:dyDescent="0.2">
      <c r="A105" s="1">
        <f t="shared" si="83"/>
        <v>11</v>
      </c>
      <c r="B105" s="77" t="str">
        <f t="shared" si="84"/>
        <v>9.11</v>
      </c>
      <c r="C105" s="119" t="s">
        <v>27</v>
      </c>
      <c r="D105" s="114">
        <v>91926</v>
      </c>
      <c r="E105" s="80" t="s">
        <v>6</v>
      </c>
      <c r="F105" s="81" t="s">
        <v>111</v>
      </c>
      <c r="G105" s="82" t="s">
        <v>55</v>
      </c>
      <c r="H105" s="83">
        <v>330</v>
      </c>
      <c r="I105" s="84">
        <v>4.2699999999999996</v>
      </c>
      <c r="J105" s="85">
        <f t="shared" si="76"/>
        <v>5.22</v>
      </c>
      <c r="K105" s="85">
        <f t="shared" si="77"/>
        <v>3.0299999999999994</v>
      </c>
      <c r="L105" s="86">
        <v>1.24</v>
      </c>
      <c r="M105" s="87">
        <f t="shared" si="78"/>
        <v>3.6999999999999997</v>
      </c>
      <c r="N105" s="85">
        <f t="shared" si="79"/>
        <v>1.52</v>
      </c>
      <c r="O105" s="87">
        <f t="shared" si="80"/>
        <v>1221</v>
      </c>
      <c r="P105" s="85">
        <f t="shared" si="81"/>
        <v>501.6</v>
      </c>
      <c r="Q105" s="88">
        <f t="shared" si="82"/>
        <v>1722.6</v>
      </c>
      <c r="R105" s="76"/>
      <c r="S105" s="89"/>
      <c r="U105" s="89"/>
      <c r="Z105" s="90"/>
      <c r="AC105" s="91"/>
      <c r="AF105" s="76"/>
      <c r="AH105" s="76"/>
    </row>
    <row r="106" spans="1:34" ht="36" outlineLevel="1" x14ac:dyDescent="0.2">
      <c r="A106" s="1">
        <f t="shared" si="83"/>
        <v>12</v>
      </c>
      <c r="B106" s="77" t="str">
        <f t="shared" si="84"/>
        <v>9.12</v>
      </c>
      <c r="C106" s="119" t="s">
        <v>27</v>
      </c>
      <c r="D106" s="114">
        <v>104780</v>
      </c>
      <c r="E106" s="80" t="s">
        <v>6</v>
      </c>
      <c r="F106" s="81" t="s">
        <v>112</v>
      </c>
      <c r="G106" s="82" t="s">
        <v>55</v>
      </c>
      <c r="H106" s="83">
        <v>42</v>
      </c>
      <c r="I106" s="84">
        <v>7.95</v>
      </c>
      <c r="J106" s="85">
        <f t="shared" si="76"/>
        <v>9.7200000000000006</v>
      </c>
      <c r="K106" s="85">
        <f t="shared" si="77"/>
        <v>1.0700000000000003</v>
      </c>
      <c r="L106" s="86">
        <v>6.88</v>
      </c>
      <c r="M106" s="87">
        <f t="shared" si="78"/>
        <v>1.3100000000000005</v>
      </c>
      <c r="N106" s="85">
        <f t="shared" si="79"/>
        <v>8.41</v>
      </c>
      <c r="O106" s="87">
        <f t="shared" si="80"/>
        <v>55.019999999999982</v>
      </c>
      <c r="P106" s="85">
        <f t="shared" si="81"/>
        <v>353.22</v>
      </c>
      <c r="Q106" s="88">
        <f t="shared" si="82"/>
        <v>408.24</v>
      </c>
      <c r="R106" s="76"/>
      <c r="S106" s="89"/>
      <c r="U106" s="89"/>
      <c r="Z106" s="90"/>
      <c r="AC106" s="91"/>
      <c r="AF106" s="76"/>
      <c r="AH106" s="76"/>
    </row>
    <row r="107" spans="1:34" ht="36" outlineLevel="1" x14ac:dyDescent="0.2">
      <c r="A107" s="1">
        <f t="shared" si="83"/>
        <v>13</v>
      </c>
      <c r="B107" s="77" t="str">
        <f t="shared" si="84"/>
        <v>9.13</v>
      </c>
      <c r="C107" s="119" t="s">
        <v>27</v>
      </c>
      <c r="D107" s="114">
        <v>88628</v>
      </c>
      <c r="E107" s="80" t="s">
        <v>6</v>
      </c>
      <c r="F107" s="81" t="s">
        <v>81</v>
      </c>
      <c r="G107" s="82" t="s">
        <v>41</v>
      </c>
      <c r="H107" s="83">
        <v>0.42</v>
      </c>
      <c r="I107" s="84">
        <v>635.08000000000004</v>
      </c>
      <c r="J107" s="85">
        <f t="shared" si="76"/>
        <v>776.26</v>
      </c>
      <c r="K107" s="85">
        <f t="shared" si="77"/>
        <v>533.45000000000005</v>
      </c>
      <c r="L107" s="86">
        <v>101.63</v>
      </c>
      <c r="M107" s="87">
        <f t="shared" si="78"/>
        <v>652.04</v>
      </c>
      <c r="N107" s="85">
        <f t="shared" si="79"/>
        <v>124.22</v>
      </c>
      <c r="O107" s="87">
        <f t="shared" si="80"/>
        <v>273.85999999999996</v>
      </c>
      <c r="P107" s="85">
        <f t="shared" si="81"/>
        <v>52.17</v>
      </c>
      <c r="Q107" s="88">
        <f t="shared" si="82"/>
        <v>326.02999999999997</v>
      </c>
      <c r="R107" s="76"/>
      <c r="S107" s="89"/>
      <c r="U107" s="89"/>
      <c r="Z107" s="90"/>
      <c r="AC107" s="91"/>
      <c r="AF107" s="76"/>
      <c r="AH107" s="76"/>
    </row>
    <row r="108" spans="1:34" x14ac:dyDescent="0.2">
      <c r="B108" s="92"/>
      <c r="C108" s="121"/>
      <c r="D108" s="122"/>
      <c r="E108" s="70"/>
      <c r="F108" s="95" t="s">
        <v>30</v>
      </c>
      <c r="G108" s="72"/>
      <c r="H108" s="96"/>
      <c r="I108" s="85"/>
      <c r="J108" s="85"/>
      <c r="K108" s="85"/>
      <c r="L108" s="85"/>
      <c r="M108" s="85"/>
      <c r="N108" s="85"/>
      <c r="O108" s="97">
        <f>SUM(O95:O107)</f>
        <v>3708.3999999999996</v>
      </c>
      <c r="P108" s="98">
        <f>SUM(P95:P107)</f>
        <v>3045.3199999999997</v>
      </c>
      <c r="Q108" s="99">
        <f>SUM(Q95:Q107)</f>
        <v>6753.72</v>
      </c>
      <c r="R108" s="76"/>
      <c r="S108" s="89"/>
      <c r="Z108" s="90"/>
      <c r="AC108" s="100"/>
      <c r="AF108" s="76"/>
      <c r="AH108" s="76"/>
    </row>
    <row r="109" spans="1:34" x14ac:dyDescent="0.2">
      <c r="B109" s="92"/>
      <c r="C109" s="93"/>
      <c r="D109" s="94"/>
      <c r="E109" s="70"/>
      <c r="F109" s="115"/>
      <c r="G109" s="72"/>
      <c r="H109" s="96"/>
      <c r="I109" s="85"/>
      <c r="J109" s="85"/>
      <c r="K109" s="85"/>
      <c r="L109" s="85"/>
      <c r="M109" s="85"/>
      <c r="N109" s="85"/>
      <c r="O109" s="85"/>
      <c r="P109" s="85"/>
      <c r="Q109" s="88"/>
      <c r="R109" s="76"/>
      <c r="S109" s="89"/>
      <c r="W109" s="89"/>
      <c r="X109" s="89"/>
      <c r="AC109" s="100"/>
      <c r="AF109" s="76"/>
      <c r="AH109" s="76"/>
    </row>
    <row r="110" spans="1:34" x14ac:dyDescent="0.2">
      <c r="B110" s="67">
        <f>B94+1</f>
        <v>10</v>
      </c>
      <c r="C110" s="93"/>
      <c r="D110" s="94"/>
      <c r="E110" s="70"/>
      <c r="F110" s="118" t="s">
        <v>113</v>
      </c>
      <c r="G110" s="72"/>
      <c r="H110" s="73"/>
      <c r="I110" s="74"/>
      <c r="J110" s="74"/>
      <c r="K110" s="74"/>
      <c r="L110" s="74"/>
      <c r="M110" s="74"/>
      <c r="N110" s="74"/>
      <c r="O110" s="74"/>
      <c r="P110" s="74"/>
      <c r="Q110" s="75"/>
      <c r="R110" s="76"/>
      <c r="S110" s="89"/>
      <c r="AC110" s="100"/>
      <c r="AF110" s="76"/>
      <c r="AH110" s="76"/>
    </row>
    <row r="111" spans="1:34" outlineLevel="1" x14ac:dyDescent="0.2">
      <c r="B111" s="126"/>
      <c r="C111" s="78"/>
      <c r="D111" s="127"/>
      <c r="E111" s="128"/>
      <c r="F111" s="129" t="s">
        <v>114</v>
      </c>
      <c r="G111" s="82"/>
      <c r="H111" s="73"/>
      <c r="I111" s="74"/>
      <c r="J111" s="85"/>
      <c r="K111" s="85"/>
      <c r="L111" s="85"/>
      <c r="M111" s="85"/>
      <c r="N111" s="85"/>
      <c r="O111" s="85"/>
      <c r="P111" s="85"/>
      <c r="Q111" s="88"/>
      <c r="R111" s="76"/>
      <c r="S111" s="89"/>
      <c r="AC111" s="100"/>
      <c r="AF111" s="76"/>
      <c r="AH111" s="76"/>
    </row>
    <row r="112" spans="1:34" ht="24" outlineLevel="1" x14ac:dyDescent="0.2">
      <c r="A112" s="1">
        <f>A110+1</f>
        <v>1</v>
      </c>
      <c r="B112" s="77" t="str">
        <f>CONCATENATE($B$110,".",A112)</f>
        <v>10.1</v>
      </c>
      <c r="C112" s="119" t="s">
        <v>27</v>
      </c>
      <c r="D112" s="114">
        <v>97644</v>
      </c>
      <c r="E112" s="80" t="s">
        <v>6</v>
      </c>
      <c r="F112" s="81" t="s">
        <v>115</v>
      </c>
      <c r="G112" s="82" t="s">
        <v>33</v>
      </c>
      <c r="H112" s="83">
        <v>17.22</v>
      </c>
      <c r="I112" s="84">
        <v>10.119999999999999</v>
      </c>
      <c r="J112" s="85">
        <f t="shared" ref="J112:J125" si="85">ROUND(I112*(1+$Q$9),2)</f>
        <v>12.37</v>
      </c>
      <c r="K112" s="85">
        <f t="shared" ref="K112:K117" si="86">I112-L112</f>
        <v>2.3499999999999996</v>
      </c>
      <c r="L112" s="86">
        <v>7.77</v>
      </c>
      <c r="M112" s="87">
        <f t="shared" ref="M112:M117" si="87">J112-N112</f>
        <v>2.8699999999999992</v>
      </c>
      <c r="N112" s="85">
        <f t="shared" ref="N112:N117" si="88">ROUND(L112*(1+$Q$9),2)</f>
        <v>9.5</v>
      </c>
      <c r="O112" s="87">
        <f t="shared" ref="O112:O117" si="89">Q112-P112</f>
        <v>49.419999999999987</v>
      </c>
      <c r="P112" s="85">
        <f t="shared" ref="P112:P117" si="90">ROUND(H112*N112,2)</f>
        <v>163.59</v>
      </c>
      <c r="Q112" s="88">
        <f t="shared" ref="Q112:Q117" si="91">ROUND(J112*H112,2)</f>
        <v>213.01</v>
      </c>
      <c r="R112" s="76"/>
      <c r="S112" s="89"/>
      <c r="U112" s="89"/>
      <c r="Z112" s="90"/>
      <c r="AC112" s="91"/>
      <c r="AF112" s="76"/>
      <c r="AH112" s="76"/>
    </row>
    <row r="113" spans="1:34" ht="24" outlineLevel="1" x14ac:dyDescent="0.2">
      <c r="A113" s="1">
        <f t="shared" ref="A113:A125" si="92">A112+1</f>
        <v>2</v>
      </c>
      <c r="B113" s="77" t="str">
        <f t="shared" ref="B113:B125" si="93">CONCATENATE($B$110,".",A113)</f>
        <v>10.2</v>
      </c>
      <c r="C113" s="119" t="s">
        <v>27</v>
      </c>
      <c r="D113" s="114">
        <v>93187</v>
      </c>
      <c r="E113" s="80" t="s">
        <v>6</v>
      </c>
      <c r="F113" s="81" t="s">
        <v>116</v>
      </c>
      <c r="G113" s="82" t="s">
        <v>55</v>
      </c>
      <c r="H113" s="83">
        <v>3</v>
      </c>
      <c r="I113" s="84">
        <v>71</v>
      </c>
      <c r="J113" s="85">
        <f t="shared" si="85"/>
        <v>86.78</v>
      </c>
      <c r="K113" s="85">
        <f t="shared" si="86"/>
        <v>44.4</v>
      </c>
      <c r="L113" s="86">
        <v>26.6</v>
      </c>
      <c r="M113" s="87">
        <f t="shared" si="87"/>
        <v>54.27</v>
      </c>
      <c r="N113" s="85">
        <f t="shared" si="88"/>
        <v>32.51</v>
      </c>
      <c r="O113" s="87">
        <f t="shared" si="89"/>
        <v>162.80999999999997</v>
      </c>
      <c r="P113" s="85">
        <f t="shared" si="90"/>
        <v>97.53</v>
      </c>
      <c r="Q113" s="88">
        <f t="shared" si="91"/>
        <v>260.33999999999997</v>
      </c>
      <c r="R113" s="76"/>
      <c r="S113" s="89"/>
      <c r="U113" s="89"/>
      <c r="Z113" s="90"/>
      <c r="AC113" s="91"/>
      <c r="AF113" s="76"/>
      <c r="AH113" s="76"/>
    </row>
    <row r="114" spans="1:34" ht="24" outlineLevel="1" x14ac:dyDescent="0.2">
      <c r="A114" s="1">
        <f t="shared" si="92"/>
        <v>3</v>
      </c>
      <c r="B114" s="77" t="str">
        <f t="shared" si="93"/>
        <v>10.3</v>
      </c>
      <c r="C114" s="119"/>
      <c r="D114" s="130" t="s">
        <v>117</v>
      </c>
      <c r="E114" s="80" t="s">
        <v>6</v>
      </c>
      <c r="F114" s="81" t="s">
        <v>118</v>
      </c>
      <c r="G114" s="82" t="s">
        <v>38</v>
      </c>
      <c r="H114" s="83">
        <v>1</v>
      </c>
      <c r="I114" s="84">
        <v>321.23</v>
      </c>
      <c r="J114" s="85">
        <f t="shared" si="85"/>
        <v>392.64</v>
      </c>
      <c r="K114" s="85">
        <f t="shared" si="86"/>
        <v>77.180000000000007</v>
      </c>
      <c r="L114" s="86">
        <v>244.05</v>
      </c>
      <c r="M114" s="87">
        <f t="shared" si="87"/>
        <v>94.339999999999975</v>
      </c>
      <c r="N114" s="85">
        <f t="shared" si="88"/>
        <v>298.3</v>
      </c>
      <c r="O114" s="87">
        <f t="shared" si="89"/>
        <v>94.339999999999975</v>
      </c>
      <c r="P114" s="85">
        <f t="shared" si="90"/>
        <v>298.3</v>
      </c>
      <c r="Q114" s="88">
        <f t="shared" si="91"/>
        <v>392.64</v>
      </c>
      <c r="R114" s="76"/>
      <c r="S114" s="89"/>
      <c r="U114" s="89"/>
      <c r="Z114" s="90"/>
      <c r="AC114" s="91"/>
      <c r="AF114" s="76"/>
      <c r="AH114" s="76"/>
    </row>
    <row r="115" spans="1:34" ht="84" outlineLevel="1" x14ac:dyDescent="0.2">
      <c r="A115" s="1">
        <f t="shared" si="92"/>
        <v>4</v>
      </c>
      <c r="B115" s="77" t="str">
        <f t="shared" si="93"/>
        <v>10.4</v>
      </c>
      <c r="C115" s="119" t="s">
        <v>27</v>
      </c>
      <c r="D115" s="114">
        <v>91314</v>
      </c>
      <c r="E115" s="80" t="s">
        <v>6</v>
      </c>
      <c r="F115" s="81" t="s">
        <v>119</v>
      </c>
      <c r="G115" s="82" t="s">
        <v>38</v>
      </c>
      <c r="H115" s="83">
        <v>6</v>
      </c>
      <c r="I115" s="84">
        <v>1129.9000000000001</v>
      </c>
      <c r="J115" s="85">
        <f t="shared" si="85"/>
        <v>1381.08</v>
      </c>
      <c r="K115" s="85">
        <f t="shared" si="86"/>
        <v>893.69</v>
      </c>
      <c r="L115" s="86">
        <v>236.21</v>
      </c>
      <c r="M115" s="87">
        <f t="shared" si="87"/>
        <v>1092.3599999999999</v>
      </c>
      <c r="N115" s="85">
        <f t="shared" si="88"/>
        <v>288.72000000000003</v>
      </c>
      <c r="O115" s="87">
        <f t="shared" si="89"/>
        <v>6554.16</v>
      </c>
      <c r="P115" s="85">
        <f t="shared" si="90"/>
        <v>1732.32</v>
      </c>
      <c r="Q115" s="88">
        <f t="shared" si="91"/>
        <v>8286.48</v>
      </c>
      <c r="R115" s="76"/>
      <c r="S115" s="89"/>
      <c r="U115" s="89"/>
      <c r="Z115" s="90"/>
      <c r="AC115" s="91"/>
      <c r="AF115" s="76"/>
      <c r="AH115" s="76"/>
    </row>
    <row r="116" spans="1:34" ht="24" outlineLevel="1" x14ac:dyDescent="0.2">
      <c r="A116" s="1">
        <f t="shared" si="92"/>
        <v>5</v>
      </c>
      <c r="B116" s="77" t="str">
        <f t="shared" si="93"/>
        <v>10.5</v>
      </c>
      <c r="C116" s="119" t="s">
        <v>27</v>
      </c>
      <c r="D116" s="114">
        <v>102193</v>
      </c>
      <c r="E116" s="80" t="s">
        <v>6</v>
      </c>
      <c r="F116" s="81" t="s">
        <v>120</v>
      </c>
      <c r="G116" s="82" t="s">
        <v>33</v>
      </c>
      <c r="H116" s="83">
        <v>20.16</v>
      </c>
      <c r="I116" s="84">
        <v>2.15</v>
      </c>
      <c r="J116" s="85">
        <f t="shared" si="85"/>
        <v>2.63</v>
      </c>
      <c r="K116" s="85">
        <f t="shared" si="86"/>
        <v>0.95</v>
      </c>
      <c r="L116" s="86">
        <v>1.2</v>
      </c>
      <c r="M116" s="87">
        <f t="shared" si="87"/>
        <v>1.1599999999999999</v>
      </c>
      <c r="N116" s="85">
        <f t="shared" si="88"/>
        <v>1.47</v>
      </c>
      <c r="O116" s="87">
        <f t="shared" si="89"/>
        <v>23.380000000000003</v>
      </c>
      <c r="P116" s="85">
        <f t="shared" si="90"/>
        <v>29.64</v>
      </c>
      <c r="Q116" s="88">
        <f t="shared" si="91"/>
        <v>53.02</v>
      </c>
      <c r="R116" s="76"/>
      <c r="S116" s="89"/>
      <c r="U116" s="89"/>
      <c r="Z116" s="90"/>
      <c r="AA116" s="125"/>
      <c r="AC116" s="91"/>
      <c r="AF116" s="76"/>
      <c r="AH116" s="76"/>
    </row>
    <row r="117" spans="1:34" ht="36" outlineLevel="1" x14ac:dyDescent="0.2">
      <c r="A117" s="1">
        <f t="shared" si="92"/>
        <v>6</v>
      </c>
      <c r="B117" s="77" t="str">
        <f t="shared" si="93"/>
        <v>10.6</v>
      </c>
      <c r="C117" s="119" t="s">
        <v>27</v>
      </c>
      <c r="D117" s="114">
        <v>102219</v>
      </c>
      <c r="E117" s="80" t="s">
        <v>6</v>
      </c>
      <c r="F117" s="81" t="s">
        <v>121</v>
      </c>
      <c r="G117" s="82" t="s">
        <v>33</v>
      </c>
      <c r="H117" s="83">
        <v>20.16</v>
      </c>
      <c r="I117" s="84">
        <v>17.559999999999999</v>
      </c>
      <c r="J117" s="85">
        <f t="shared" si="85"/>
        <v>21.46</v>
      </c>
      <c r="K117" s="85">
        <f t="shared" si="86"/>
        <v>9.2099999999999991</v>
      </c>
      <c r="L117" s="86">
        <v>8.35</v>
      </c>
      <c r="M117" s="87">
        <f t="shared" si="87"/>
        <v>11.25</v>
      </c>
      <c r="N117" s="85">
        <f t="shared" si="88"/>
        <v>10.210000000000001</v>
      </c>
      <c r="O117" s="87">
        <f t="shared" si="89"/>
        <v>226.79999999999998</v>
      </c>
      <c r="P117" s="85">
        <f t="shared" si="90"/>
        <v>205.83</v>
      </c>
      <c r="Q117" s="88">
        <f t="shared" si="91"/>
        <v>432.63</v>
      </c>
      <c r="R117" s="76"/>
      <c r="S117" s="89"/>
      <c r="U117" s="89"/>
      <c r="Z117" s="90"/>
      <c r="AC117" s="91"/>
      <c r="AF117" s="76"/>
      <c r="AH117" s="76"/>
    </row>
    <row r="118" spans="1:34" outlineLevel="1" x14ac:dyDescent="0.2">
      <c r="B118" s="77"/>
      <c r="C118" s="78"/>
      <c r="D118" s="79"/>
      <c r="E118" s="80"/>
      <c r="F118" s="129" t="s">
        <v>122</v>
      </c>
      <c r="G118" s="82" t="s">
        <v>75</v>
      </c>
      <c r="H118" s="83"/>
      <c r="I118" s="74"/>
      <c r="J118" s="85"/>
      <c r="K118" s="85"/>
      <c r="L118" s="85"/>
      <c r="M118" s="85"/>
      <c r="N118" s="85"/>
      <c r="O118" s="85"/>
      <c r="P118" s="85"/>
      <c r="Q118" s="88"/>
      <c r="R118" s="76"/>
      <c r="S118" s="89"/>
      <c r="U118" s="89"/>
      <c r="Z118" s="90"/>
      <c r="AC118" s="91"/>
      <c r="AF118" s="76"/>
      <c r="AH118" s="76"/>
    </row>
    <row r="119" spans="1:34" ht="24" outlineLevel="1" x14ac:dyDescent="0.2">
      <c r="A119" s="1">
        <f>A117+1</f>
        <v>7</v>
      </c>
      <c r="B119" s="77" t="str">
        <f t="shared" si="93"/>
        <v>10.7</v>
      </c>
      <c r="C119" s="119" t="s">
        <v>27</v>
      </c>
      <c r="D119" s="114">
        <v>97645</v>
      </c>
      <c r="E119" s="80" t="s">
        <v>6</v>
      </c>
      <c r="F119" s="81" t="s">
        <v>123</v>
      </c>
      <c r="G119" s="82" t="s">
        <v>33</v>
      </c>
      <c r="H119" s="83">
        <v>26.9</v>
      </c>
      <c r="I119" s="84">
        <v>26.14</v>
      </c>
      <c r="J119" s="85">
        <f t="shared" si="85"/>
        <v>31.95</v>
      </c>
      <c r="K119" s="85">
        <f t="shared" ref="K119:K125" si="94">I119-L119</f>
        <v>6.1500000000000021</v>
      </c>
      <c r="L119" s="86">
        <v>19.989999999999998</v>
      </c>
      <c r="M119" s="87">
        <f t="shared" ref="M119:M125" si="95">J119-N119</f>
        <v>7.52</v>
      </c>
      <c r="N119" s="85">
        <f t="shared" ref="N119:N125" si="96">ROUND(L119*(1+$Q$9),2)</f>
        <v>24.43</v>
      </c>
      <c r="O119" s="87">
        <f t="shared" ref="O119:O125" si="97">Q119-P119</f>
        <v>202.29000000000008</v>
      </c>
      <c r="P119" s="85">
        <f t="shared" ref="P119:P125" si="98">ROUND(H119*N119,2)</f>
        <v>657.17</v>
      </c>
      <c r="Q119" s="88">
        <f t="shared" ref="Q119:Q125" si="99">ROUND(J119*H119,2)</f>
        <v>859.46</v>
      </c>
      <c r="R119" s="76"/>
      <c r="S119" s="89"/>
      <c r="U119" s="89"/>
      <c r="Z119" s="90"/>
      <c r="AC119" s="91"/>
      <c r="AF119" s="76"/>
      <c r="AH119" s="76"/>
    </row>
    <row r="120" spans="1:34" ht="24" outlineLevel="1" x14ac:dyDescent="0.2">
      <c r="A120" s="1">
        <f t="shared" si="92"/>
        <v>8</v>
      </c>
      <c r="B120" s="77" t="str">
        <f t="shared" si="93"/>
        <v>10.8</v>
      </c>
      <c r="C120" s="119" t="s">
        <v>27</v>
      </c>
      <c r="D120" s="114">
        <v>93187</v>
      </c>
      <c r="E120" s="80" t="s">
        <v>6</v>
      </c>
      <c r="F120" s="81" t="s">
        <v>116</v>
      </c>
      <c r="G120" s="82" t="s">
        <v>55</v>
      </c>
      <c r="H120" s="83">
        <v>9</v>
      </c>
      <c r="I120" s="84">
        <v>71</v>
      </c>
      <c r="J120" s="85">
        <f t="shared" si="85"/>
        <v>86.78</v>
      </c>
      <c r="K120" s="85">
        <f t="shared" si="94"/>
        <v>44.4</v>
      </c>
      <c r="L120" s="86">
        <v>26.6</v>
      </c>
      <c r="M120" s="87">
        <f t="shared" si="95"/>
        <v>54.27</v>
      </c>
      <c r="N120" s="85">
        <f t="shared" si="96"/>
        <v>32.51</v>
      </c>
      <c r="O120" s="87">
        <f t="shared" si="97"/>
        <v>488.43</v>
      </c>
      <c r="P120" s="85">
        <f t="shared" si="98"/>
        <v>292.58999999999997</v>
      </c>
      <c r="Q120" s="88">
        <f t="shared" si="99"/>
        <v>781.02</v>
      </c>
      <c r="R120" s="76"/>
      <c r="S120" s="89"/>
      <c r="U120" s="89"/>
      <c r="Z120" s="90"/>
      <c r="AC120" s="91"/>
      <c r="AF120" s="76"/>
      <c r="AH120" s="76"/>
    </row>
    <row r="121" spans="1:34" ht="36" outlineLevel="1" x14ac:dyDescent="0.2">
      <c r="A121" s="1">
        <f t="shared" si="92"/>
        <v>9</v>
      </c>
      <c r="B121" s="77" t="str">
        <f t="shared" si="93"/>
        <v>10.9</v>
      </c>
      <c r="C121" s="119" t="s">
        <v>27</v>
      </c>
      <c r="D121" s="114">
        <v>93197</v>
      </c>
      <c r="E121" s="80" t="s">
        <v>6</v>
      </c>
      <c r="F121" s="81" t="s">
        <v>124</v>
      </c>
      <c r="G121" s="82" t="s">
        <v>55</v>
      </c>
      <c r="H121" s="83">
        <v>11.9</v>
      </c>
      <c r="I121" s="84">
        <v>54.01</v>
      </c>
      <c r="J121" s="85">
        <f t="shared" si="85"/>
        <v>66.02</v>
      </c>
      <c r="K121" s="85">
        <f t="shared" si="94"/>
        <v>37.119999999999997</v>
      </c>
      <c r="L121" s="86">
        <v>16.89</v>
      </c>
      <c r="M121" s="87">
        <f t="shared" si="95"/>
        <v>45.379999999999995</v>
      </c>
      <c r="N121" s="85">
        <f t="shared" si="96"/>
        <v>20.64</v>
      </c>
      <c r="O121" s="87">
        <f t="shared" si="97"/>
        <v>540.02</v>
      </c>
      <c r="P121" s="85">
        <f t="shared" si="98"/>
        <v>245.62</v>
      </c>
      <c r="Q121" s="88">
        <f t="shared" si="99"/>
        <v>785.64</v>
      </c>
      <c r="R121" s="76"/>
      <c r="S121" s="89"/>
      <c r="U121" s="89"/>
      <c r="Z121" s="90"/>
      <c r="AC121" s="91"/>
      <c r="AF121" s="76"/>
      <c r="AH121" s="76"/>
    </row>
    <row r="122" spans="1:34" ht="72" outlineLevel="1" x14ac:dyDescent="0.2">
      <c r="A122" s="1">
        <f t="shared" si="92"/>
        <v>10</v>
      </c>
      <c r="B122" s="77" t="str">
        <f t="shared" si="93"/>
        <v>10.10</v>
      </c>
      <c r="C122" s="119" t="s">
        <v>27</v>
      </c>
      <c r="D122" s="114">
        <v>94570</v>
      </c>
      <c r="E122" s="80" t="s">
        <v>6</v>
      </c>
      <c r="F122" s="81" t="s">
        <v>125</v>
      </c>
      <c r="G122" s="82" t="s">
        <v>33</v>
      </c>
      <c r="H122" s="83">
        <v>25.05</v>
      </c>
      <c r="I122" s="84">
        <v>471.81</v>
      </c>
      <c r="J122" s="85">
        <f t="shared" si="85"/>
        <v>576.69000000000005</v>
      </c>
      <c r="K122" s="85">
        <f t="shared" si="94"/>
        <v>455.89</v>
      </c>
      <c r="L122" s="86">
        <v>15.92</v>
      </c>
      <c r="M122" s="87">
        <f t="shared" si="95"/>
        <v>557.23</v>
      </c>
      <c r="N122" s="85">
        <f t="shared" si="96"/>
        <v>19.46</v>
      </c>
      <c r="O122" s="87">
        <f t="shared" si="97"/>
        <v>13958.61</v>
      </c>
      <c r="P122" s="85">
        <f t="shared" si="98"/>
        <v>487.47</v>
      </c>
      <c r="Q122" s="88">
        <f t="shared" si="99"/>
        <v>14446.08</v>
      </c>
      <c r="R122" s="76"/>
      <c r="S122" s="89"/>
      <c r="U122" s="89"/>
      <c r="Z122" s="90"/>
      <c r="AC122" s="91"/>
      <c r="AF122" s="76"/>
      <c r="AH122" s="76"/>
    </row>
    <row r="123" spans="1:34" ht="48" outlineLevel="1" x14ac:dyDescent="0.2">
      <c r="A123" s="1">
        <f t="shared" si="92"/>
        <v>11</v>
      </c>
      <c r="B123" s="77" t="str">
        <f t="shared" si="93"/>
        <v>10.11</v>
      </c>
      <c r="C123" s="119" t="s">
        <v>27</v>
      </c>
      <c r="D123" s="114">
        <v>94569</v>
      </c>
      <c r="E123" s="80" t="s">
        <v>6</v>
      </c>
      <c r="F123" s="81" t="s">
        <v>126</v>
      </c>
      <c r="G123" s="82" t="s">
        <v>33</v>
      </c>
      <c r="H123" s="83">
        <v>3.2</v>
      </c>
      <c r="I123" s="84">
        <v>902.19</v>
      </c>
      <c r="J123" s="85">
        <f t="shared" si="85"/>
        <v>1102.75</v>
      </c>
      <c r="K123" s="85">
        <f t="shared" si="94"/>
        <v>849.73</v>
      </c>
      <c r="L123" s="86">
        <v>52.46</v>
      </c>
      <c r="M123" s="87">
        <f t="shared" si="95"/>
        <v>1038.6300000000001</v>
      </c>
      <c r="N123" s="85">
        <f t="shared" si="96"/>
        <v>64.12</v>
      </c>
      <c r="O123" s="87">
        <f t="shared" si="97"/>
        <v>3323.6200000000003</v>
      </c>
      <c r="P123" s="85">
        <f t="shared" si="98"/>
        <v>205.18</v>
      </c>
      <c r="Q123" s="88">
        <f t="shared" si="99"/>
        <v>3528.8</v>
      </c>
      <c r="R123" s="76"/>
      <c r="S123" s="89"/>
      <c r="U123" s="89"/>
      <c r="Z123" s="90"/>
      <c r="AC123" s="91"/>
      <c r="AF123" s="76"/>
      <c r="AH123" s="76"/>
    </row>
    <row r="124" spans="1:34" ht="36" outlineLevel="1" x14ac:dyDescent="0.2">
      <c r="A124" s="1">
        <f t="shared" si="92"/>
        <v>12</v>
      </c>
      <c r="B124" s="77" t="str">
        <f t="shared" si="93"/>
        <v>10.12</v>
      </c>
      <c r="C124" s="119" t="s">
        <v>27</v>
      </c>
      <c r="D124" s="114">
        <v>94589</v>
      </c>
      <c r="E124" s="80" t="s">
        <v>6</v>
      </c>
      <c r="F124" s="81" t="s">
        <v>127</v>
      </c>
      <c r="G124" s="82" t="s">
        <v>55</v>
      </c>
      <c r="H124" s="83">
        <v>84.2</v>
      </c>
      <c r="I124" s="84">
        <v>25.14</v>
      </c>
      <c r="J124" s="85">
        <f t="shared" si="85"/>
        <v>30.73</v>
      </c>
      <c r="K124" s="85">
        <f t="shared" si="94"/>
        <v>14.15</v>
      </c>
      <c r="L124" s="86">
        <v>10.99</v>
      </c>
      <c r="M124" s="87">
        <f t="shared" si="95"/>
        <v>17.3</v>
      </c>
      <c r="N124" s="85">
        <f t="shared" si="96"/>
        <v>13.43</v>
      </c>
      <c r="O124" s="87">
        <f t="shared" si="97"/>
        <v>1456.6599999999999</v>
      </c>
      <c r="P124" s="85">
        <f t="shared" si="98"/>
        <v>1130.81</v>
      </c>
      <c r="Q124" s="88">
        <f t="shared" si="99"/>
        <v>2587.4699999999998</v>
      </c>
      <c r="R124" s="76"/>
      <c r="S124" s="89"/>
      <c r="U124" s="89"/>
      <c r="Z124" s="90"/>
      <c r="AC124" s="91"/>
      <c r="AF124" s="76"/>
      <c r="AH124" s="76"/>
    </row>
    <row r="125" spans="1:34" ht="36" outlineLevel="1" x14ac:dyDescent="0.2">
      <c r="A125" s="1">
        <f t="shared" si="92"/>
        <v>13</v>
      </c>
      <c r="B125" s="77" t="str">
        <f t="shared" si="93"/>
        <v>10.13</v>
      </c>
      <c r="C125" s="119" t="s">
        <v>27</v>
      </c>
      <c r="D125" s="114">
        <v>101966</v>
      </c>
      <c r="E125" s="80" t="s">
        <v>6</v>
      </c>
      <c r="F125" s="81" t="s">
        <v>128</v>
      </c>
      <c r="G125" s="82" t="s">
        <v>55</v>
      </c>
      <c r="H125" s="83">
        <v>23.5</v>
      </c>
      <c r="I125" s="84">
        <v>182.48</v>
      </c>
      <c r="J125" s="85">
        <f t="shared" si="85"/>
        <v>223.05</v>
      </c>
      <c r="K125" s="85">
        <f t="shared" si="94"/>
        <v>169.39999999999998</v>
      </c>
      <c r="L125" s="86">
        <v>13.08</v>
      </c>
      <c r="M125" s="87">
        <f t="shared" si="95"/>
        <v>207.06</v>
      </c>
      <c r="N125" s="85">
        <f t="shared" si="96"/>
        <v>15.99</v>
      </c>
      <c r="O125" s="87">
        <f t="shared" si="97"/>
        <v>4865.91</v>
      </c>
      <c r="P125" s="85">
        <f t="shared" si="98"/>
        <v>375.77</v>
      </c>
      <c r="Q125" s="88">
        <f t="shared" si="99"/>
        <v>5241.68</v>
      </c>
      <c r="R125" s="76"/>
      <c r="S125" s="89"/>
      <c r="U125" s="89"/>
      <c r="Z125" s="90"/>
      <c r="AA125" s="125"/>
      <c r="AC125" s="91"/>
      <c r="AF125" s="76"/>
      <c r="AH125" s="76"/>
    </row>
    <row r="126" spans="1:34" x14ac:dyDescent="0.2">
      <c r="B126" s="92"/>
      <c r="C126" s="121"/>
      <c r="D126" s="122"/>
      <c r="E126" s="70"/>
      <c r="F126" s="95" t="s">
        <v>30</v>
      </c>
      <c r="G126" s="72"/>
      <c r="H126" s="96"/>
      <c r="I126" s="85"/>
      <c r="J126" s="85"/>
      <c r="K126" s="85"/>
      <c r="L126" s="85"/>
      <c r="M126" s="85"/>
      <c r="N126" s="85"/>
      <c r="O126" s="97">
        <f>SUM(O112:O125)</f>
        <v>31946.45</v>
      </c>
      <c r="P126" s="98">
        <f>SUM(P112:P125)</f>
        <v>5921.82</v>
      </c>
      <c r="Q126" s="99">
        <f>SUM(Q112:Q125)</f>
        <v>37868.270000000004</v>
      </c>
      <c r="R126" s="76"/>
      <c r="S126" s="89"/>
      <c r="Z126" s="90"/>
      <c r="AC126" s="100"/>
      <c r="AF126" s="76"/>
      <c r="AH126" s="76"/>
    </row>
    <row r="127" spans="1:34" x14ac:dyDescent="0.2">
      <c r="B127" s="92"/>
      <c r="C127" s="93"/>
      <c r="D127" s="94"/>
      <c r="E127" s="70"/>
      <c r="F127" s="115"/>
      <c r="G127" s="72"/>
      <c r="H127" s="96"/>
      <c r="I127" s="85"/>
      <c r="J127" s="85"/>
      <c r="K127" s="85"/>
      <c r="L127" s="85"/>
      <c r="M127" s="85"/>
      <c r="N127" s="85"/>
      <c r="O127" s="85"/>
      <c r="P127" s="85"/>
      <c r="Q127" s="88"/>
      <c r="R127" s="76"/>
      <c r="S127" s="89"/>
      <c r="W127" s="89"/>
      <c r="X127" s="89"/>
      <c r="AC127" s="100"/>
      <c r="AF127" s="76"/>
      <c r="AH127" s="76"/>
    </row>
    <row r="128" spans="1:34" x14ac:dyDescent="0.2">
      <c r="B128" s="67">
        <f>B110+1</f>
        <v>11</v>
      </c>
      <c r="C128" s="116"/>
      <c r="D128" s="117"/>
      <c r="E128" s="70"/>
      <c r="F128" s="118" t="s">
        <v>129</v>
      </c>
      <c r="G128" s="72"/>
      <c r="H128" s="73"/>
      <c r="I128" s="74"/>
      <c r="J128" s="74"/>
      <c r="K128" s="74"/>
      <c r="L128" s="74"/>
      <c r="M128" s="74"/>
      <c r="N128" s="74"/>
      <c r="O128" s="74"/>
      <c r="P128" s="74"/>
      <c r="Q128" s="75"/>
      <c r="R128" s="76"/>
      <c r="S128" s="89"/>
      <c r="AC128" s="100"/>
      <c r="AF128" s="76"/>
      <c r="AH128" s="76"/>
    </row>
    <row r="129" spans="1:34" ht="72" outlineLevel="1" x14ac:dyDescent="0.2">
      <c r="A129" s="1">
        <f>A128+1</f>
        <v>1</v>
      </c>
      <c r="B129" s="77" t="str">
        <f>CONCATENATE($B$128,".",A129)</f>
        <v>11.1</v>
      </c>
      <c r="C129" s="119" t="s">
        <v>27</v>
      </c>
      <c r="D129" s="114">
        <v>96359</v>
      </c>
      <c r="E129" s="80" t="s">
        <v>6</v>
      </c>
      <c r="F129" s="81" t="s">
        <v>130</v>
      </c>
      <c r="G129" s="82" t="s">
        <v>33</v>
      </c>
      <c r="H129" s="83">
        <v>22.97</v>
      </c>
      <c r="I129" s="84">
        <v>119.73</v>
      </c>
      <c r="J129" s="85">
        <f t="shared" ref="J129:J131" si="100">ROUND(I129*(1+$Q$9),2)</f>
        <v>146.35</v>
      </c>
      <c r="K129" s="85">
        <f t="shared" ref="K129:K131" si="101">I129-L129</f>
        <v>100.07000000000001</v>
      </c>
      <c r="L129" s="86">
        <v>19.66</v>
      </c>
      <c r="M129" s="87">
        <f t="shared" ref="M129:M131" si="102">J129-N129</f>
        <v>122.32</v>
      </c>
      <c r="N129" s="85">
        <f t="shared" ref="N129:N131" si="103">ROUND(L129*(1+$Q$9),2)</f>
        <v>24.03</v>
      </c>
      <c r="O129" s="87">
        <f t="shared" ref="O129:O131" si="104">Q129-P129</f>
        <v>2809.6899999999996</v>
      </c>
      <c r="P129" s="85">
        <f t="shared" ref="P129:P131" si="105">ROUND(H129*N129,2)</f>
        <v>551.97</v>
      </c>
      <c r="Q129" s="88">
        <f t="shared" ref="Q129:Q131" si="106">ROUND(J129*H129,2)</f>
        <v>3361.66</v>
      </c>
      <c r="R129" s="76"/>
      <c r="S129" s="89"/>
      <c r="U129" s="89"/>
      <c r="Z129" s="90"/>
      <c r="AC129" s="91"/>
      <c r="AF129" s="76"/>
      <c r="AH129" s="76"/>
    </row>
    <row r="130" spans="1:34" ht="24" outlineLevel="1" x14ac:dyDescent="0.2">
      <c r="A130" s="1">
        <f t="shared" ref="A130:A131" si="107">A129+1</f>
        <v>2</v>
      </c>
      <c r="B130" s="77" t="str">
        <f t="shared" ref="B130:B131" si="108">CONCATENATE($B$128,".",A130)</f>
        <v>11.2</v>
      </c>
      <c r="C130" s="119" t="s">
        <v>34</v>
      </c>
      <c r="D130" s="114">
        <v>39745</v>
      </c>
      <c r="E130" s="80" t="s">
        <v>6</v>
      </c>
      <c r="F130" s="81" t="s">
        <v>131</v>
      </c>
      <c r="G130" s="82" t="s">
        <v>132</v>
      </c>
      <c r="H130" s="83">
        <v>22.97</v>
      </c>
      <c r="I130" s="84">
        <v>134.01</v>
      </c>
      <c r="J130" s="85">
        <f t="shared" si="100"/>
        <v>163.80000000000001</v>
      </c>
      <c r="K130" s="85">
        <f t="shared" si="101"/>
        <v>134.01</v>
      </c>
      <c r="L130" s="86">
        <v>0</v>
      </c>
      <c r="M130" s="87">
        <f t="shared" si="102"/>
        <v>163.80000000000001</v>
      </c>
      <c r="N130" s="85">
        <f t="shared" si="103"/>
        <v>0</v>
      </c>
      <c r="O130" s="87">
        <f t="shared" si="104"/>
        <v>3762.49</v>
      </c>
      <c r="P130" s="85">
        <f t="shared" si="105"/>
        <v>0</v>
      </c>
      <c r="Q130" s="88">
        <f t="shared" si="106"/>
        <v>3762.49</v>
      </c>
      <c r="R130" s="76"/>
      <c r="S130" s="89"/>
      <c r="U130" s="89"/>
      <c r="Z130" s="90"/>
      <c r="AC130" s="91"/>
      <c r="AF130" s="76"/>
      <c r="AH130" s="76"/>
    </row>
    <row r="131" spans="1:34" ht="36" outlineLevel="1" x14ac:dyDescent="0.2">
      <c r="A131" s="1">
        <f t="shared" si="107"/>
        <v>3</v>
      </c>
      <c r="B131" s="77" t="str">
        <f t="shared" si="108"/>
        <v>11.3</v>
      </c>
      <c r="C131" s="119" t="s">
        <v>27</v>
      </c>
      <c r="D131" s="114">
        <v>87421</v>
      </c>
      <c r="E131" s="80" t="s">
        <v>6</v>
      </c>
      <c r="F131" s="81" t="s">
        <v>133</v>
      </c>
      <c r="G131" s="82" t="s">
        <v>33</v>
      </c>
      <c r="H131" s="83">
        <v>45.94</v>
      </c>
      <c r="I131" s="84">
        <v>31.64</v>
      </c>
      <c r="J131" s="85">
        <f t="shared" si="100"/>
        <v>38.67</v>
      </c>
      <c r="K131" s="85">
        <f t="shared" si="101"/>
        <v>19.310000000000002</v>
      </c>
      <c r="L131" s="86">
        <v>12.33</v>
      </c>
      <c r="M131" s="87">
        <f t="shared" si="102"/>
        <v>23.6</v>
      </c>
      <c r="N131" s="85">
        <f t="shared" si="103"/>
        <v>15.07</v>
      </c>
      <c r="O131" s="87">
        <f t="shared" si="104"/>
        <v>1084.1799999999998</v>
      </c>
      <c r="P131" s="85">
        <f t="shared" si="105"/>
        <v>692.32</v>
      </c>
      <c r="Q131" s="88">
        <f t="shared" si="106"/>
        <v>1776.5</v>
      </c>
      <c r="R131" s="76"/>
      <c r="S131" s="89"/>
      <c r="U131" s="89"/>
      <c r="Z131" s="90"/>
      <c r="AC131" s="91"/>
      <c r="AF131" s="76"/>
      <c r="AH131" s="76"/>
    </row>
    <row r="132" spans="1:34" x14ac:dyDescent="0.2">
      <c r="B132" s="92"/>
      <c r="C132" s="121"/>
      <c r="D132" s="122"/>
      <c r="E132" s="70"/>
      <c r="F132" s="95" t="s">
        <v>30</v>
      </c>
      <c r="G132" s="72"/>
      <c r="H132" s="96"/>
      <c r="I132" s="85"/>
      <c r="J132" s="85"/>
      <c r="K132" s="85"/>
      <c r="L132" s="85"/>
      <c r="M132" s="85"/>
      <c r="N132" s="85"/>
      <c r="O132" s="97">
        <f>SUM(O129:O131)</f>
        <v>7656.3599999999988</v>
      </c>
      <c r="P132" s="98">
        <f>SUM(P129:P131)</f>
        <v>1244.29</v>
      </c>
      <c r="Q132" s="99">
        <f>SUM(Q129:Q131)</f>
        <v>8900.65</v>
      </c>
      <c r="R132" s="76"/>
      <c r="S132" s="89"/>
      <c r="Z132" s="90"/>
      <c r="AC132" s="100"/>
      <c r="AF132" s="76"/>
      <c r="AH132" s="76"/>
    </row>
    <row r="133" spans="1:34" x14ac:dyDescent="0.2">
      <c r="B133" s="92"/>
      <c r="C133" s="93"/>
      <c r="D133" s="94"/>
      <c r="E133" s="70"/>
      <c r="F133" s="115"/>
      <c r="G133" s="72"/>
      <c r="H133" s="96"/>
      <c r="I133" s="85"/>
      <c r="J133" s="85"/>
      <c r="K133" s="85"/>
      <c r="L133" s="85"/>
      <c r="M133" s="85"/>
      <c r="N133" s="85"/>
      <c r="O133" s="85"/>
      <c r="P133" s="85"/>
      <c r="Q133" s="88"/>
      <c r="R133" s="76"/>
      <c r="S133" s="89"/>
      <c r="W133" s="89"/>
      <c r="X133" s="89"/>
      <c r="AC133" s="100"/>
      <c r="AF133" s="76"/>
      <c r="AH133" s="76"/>
    </row>
    <row r="134" spans="1:34" x14ac:dyDescent="0.2">
      <c r="B134" s="67">
        <f>B128+1</f>
        <v>12</v>
      </c>
      <c r="C134" s="116"/>
      <c r="D134" s="117"/>
      <c r="E134" s="70"/>
      <c r="F134" s="118" t="s">
        <v>134</v>
      </c>
      <c r="G134" s="72"/>
      <c r="H134" s="73"/>
      <c r="I134" s="74"/>
      <c r="J134" s="74"/>
      <c r="K134" s="74"/>
      <c r="L134" s="74"/>
      <c r="M134" s="74"/>
      <c r="N134" s="74"/>
      <c r="O134" s="74"/>
      <c r="P134" s="74"/>
      <c r="Q134" s="75"/>
      <c r="R134" s="76"/>
      <c r="S134" s="89"/>
      <c r="W134" s="4"/>
      <c r="X134" s="4"/>
      <c r="Y134" s="4"/>
      <c r="Z134" s="4"/>
      <c r="AC134" s="100"/>
      <c r="AF134" s="76"/>
      <c r="AH134" s="76"/>
    </row>
    <row r="135" spans="1:34" ht="24" outlineLevel="1" x14ac:dyDescent="0.2">
      <c r="A135" s="1">
        <f>A134+1</f>
        <v>1</v>
      </c>
      <c r="B135" s="77" t="str">
        <f>CONCATENATE($B$134,".",A135)</f>
        <v>12.1</v>
      </c>
      <c r="C135" s="119" t="s">
        <v>27</v>
      </c>
      <c r="D135" s="114">
        <v>97114</v>
      </c>
      <c r="E135" s="80" t="s">
        <v>6</v>
      </c>
      <c r="F135" s="81" t="s">
        <v>135</v>
      </c>
      <c r="G135" s="82" t="s">
        <v>55</v>
      </c>
      <c r="H135" s="83">
        <v>29.92</v>
      </c>
      <c r="I135" s="84">
        <v>0.39</v>
      </c>
      <c r="J135" s="85">
        <f t="shared" ref="J135:J140" si="109">ROUND(I135*(1+$Q$9),2)</f>
        <v>0.48</v>
      </c>
      <c r="K135" s="85">
        <f t="shared" ref="K135:K140" si="110">I135-L135</f>
        <v>0.06</v>
      </c>
      <c r="L135" s="86">
        <v>0.33</v>
      </c>
      <c r="M135" s="87">
        <f t="shared" ref="M135:M140" si="111">J135-N135</f>
        <v>7.999999999999996E-2</v>
      </c>
      <c r="N135" s="85">
        <f t="shared" ref="N135:N140" si="112">ROUND(L135*(1+$Q$9),2)</f>
        <v>0.4</v>
      </c>
      <c r="O135" s="87">
        <f t="shared" ref="O135:O140" si="113">Q135-P135</f>
        <v>2.3899999999999988</v>
      </c>
      <c r="P135" s="85">
        <f t="shared" ref="P135:P140" si="114">ROUND(H135*N135,2)</f>
        <v>11.97</v>
      </c>
      <c r="Q135" s="88">
        <f t="shared" ref="Q135:Q140" si="115">ROUND(J135*H135,2)</f>
        <v>14.36</v>
      </c>
      <c r="R135" s="76"/>
      <c r="S135" s="89"/>
      <c r="U135" s="89"/>
      <c r="Z135" s="90"/>
      <c r="AC135" s="91"/>
      <c r="AF135" s="76"/>
      <c r="AH135" s="76"/>
    </row>
    <row r="136" spans="1:34" ht="36" outlineLevel="1" x14ac:dyDescent="0.2">
      <c r="A136" s="1">
        <f t="shared" ref="A136:A140" si="116">A135+1</f>
        <v>2</v>
      </c>
      <c r="B136" s="77" t="str">
        <f t="shared" ref="B136:B140" si="117">CONCATENATE($B$134,".",A136)</f>
        <v>12.2</v>
      </c>
      <c r="C136" s="119" t="s">
        <v>27</v>
      </c>
      <c r="D136" s="114">
        <v>104658</v>
      </c>
      <c r="E136" s="80" t="s">
        <v>6</v>
      </c>
      <c r="F136" s="81" t="s">
        <v>136</v>
      </c>
      <c r="G136" s="82" t="s">
        <v>33</v>
      </c>
      <c r="H136" s="83">
        <v>6.18</v>
      </c>
      <c r="I136" s="84">
        <v>146.28</v>
      </c>
      <c r="J136" s="85">
        <f t="shared" si="109"/>
        <v>178.8</v>
      </c>
      <c r="K136" s="85">
        <f t="shared" si="110"/>
        <v>110</v>
      </c>
      <c r="L136" s="86">
        <v>36.28</v>
      </c>
      <c r="M136" s="87">
        <f t="shared" si="111"/>
        <v>134.45000000000002</v>
      </c>
      <c r="N136" s="85">
        <f t="shared" si="112"/>
        <v>44.35</v>
      </c>
      <c r="O136" s="87">
        <f t="shared" si="113"/>
        <v>830.90000000000009</v>
      </c>
      <c r="P136" s="85">
        <f t="shared" si="114"/>
        <v>274.08</v>
      </c>
      <c r="Q136" s="88">
        <f t="shared" si="115"/>
        <v>1104.98</v>
      </c>
      <c r="R136" s="76"/>
      <c r="S136" s="89"/>
      <c r="U136" s="89"/>
      <c r="Z136" s="90"/>
      <c r="AC136" s="91"/>
      <c r="AF136" s="76"/>
      <c r="AH136" s="76"/>
    </row>
    <row r="137" spans="1:34" ht="60" outlineLevel="1" x14ac:dyDescent="0.2">
      <c r="A137" s="1">
        <f t="shared" si="116"/>
        <v>3</v>
      </c>
      <c r="B137" s="77" t="str">
        <f t="shared" si="117"/>
        <v>12.3</v>
      </c>
      <c r="C137" s="119" t="s">
        <v>27</v>
      </c>
      <c r="D137" s="114">
        <v>94994</v>
      </c>
      <c r="E137" s="80" t="s">
        <v>6</v>
      </c>
      <c r="F137" s="81" t="s">
        <v>137</v>
      </c>
      <c r="G137" s="82" t="s">
        <v>33</v>
      </c>
      <c r="H137" s="83">
        <v>0.74</v>
      </c>
      <c r="I137" s="84">
        <v>98.06</v>
      </c>
      <c r="J137" s="85">
        <f t="shared" si="109"/>
        <v>119.86</v>
      </c>
      <c r="K137" s="85">
        <f t="shared" si="110"/>
        <v>76.52000000000001</v>
      </c>
      <c r="L137" s="86">
        <v>21.54</v>
      </c>
      <c r="M137" s="87">
        <f t="shared" si="111"/>
        <v>93.53</v>
      </c>
      <c r="N137" s="85">
        <f t="shared" si="112"/>
        <v>26.33</v>
      </c>
      <c r="O137" s="87">
        <f t="shared" si="113"/>
        <v>69.22</v>
      </c>
      <c r="P137" s="85">
        <f t="shared" si="114"/>
        <v>19.48</v>
      </c>
      <c r="Q137" s="88">
        <f t="shared" si="115"/>
        <v>88.7</v>
      </c>
      <c r="R137" s="76"/>
      <c r="S137" s="89"/>
      <c r="U137" s="89"/>
      <c r="Z137" s="90"/>
      <c r="AA137" s="125"/>
      <c r="AC137" s="91"/>
      <c r="AF137" s="76"/>
      <c r="AH137" s="76"/>
    </row>
    <row r="138" spans="1:34" ht="36" outlineLevel="1" x14ac:dyDescent="0.2">
      <c r="A138" s="1">
        <f t="shared" si="116"/>
        <v>4</v>
      </c>
      <c r="B138" s="77" t="str">
        <f t="shared" si="117"/>
        <v>12.4</v>
      </c>
      <c r="C138" s="119" t="s">
        <v>27</v>
      </c>
      <c r="D138" s="114">
        <v>95240</v>
      </c>
      <c r="E138" s="80" t="s">
        <v>6</v>
      </c>
      <c r="F138" s="81" t="s">
        <v>138</v>
      </c>
      <c r="G138" s="82" t="s">
        <v>33</v>
      </c>
      <c r="H138" s="83">
        <v>12.4</v>
      </c>
      <c r="I138" s="84">
        <v>19.579999999999998</v>
      </c>
      <c r="J138" s="85">
        <f t="shared" si="109"/>
        <v>23.93</v>
      </c>
      <c r="K138" s="85">
        <f t="shared" si="110"/>
        <v>12.61</v>
      </c>
      <c r="L138" s="86">
        <v>6.97</v>
      </c>
      <c r="M138" s="87">
        <f t="shared" si="111"/>
        <v>15.41</v>
      </c>
      <c r="N138" s="85">
        <f t="shared" si="112"/>
        <v>8.52</v>
      </c>
      <c r="O138" s="87">
        <f t="shared" si="113"/>
        <v>191.08</v>
      </c>
      <c r="P138" s="85">
        <f t="shared" si="114"/>
        <v>105.65</v>
      </c>
      <c r="Q138" s="88">
        <f t="shared" si="115"/>
        <v>296.73</v>
      </c>
      <c r="R138" s="76"/>
      <c r="S138" s="89"/>
      <c r="U138" s="89"/>
      <c r="Z138" s="90"/>
      <c r="AC138" s="91"/>
      <c r="AF138" s="76"/>
      <c r="AH138" s="76"/>
    </row>
    <row r="139" spans="1:34" ht="24" outlineLevel="1" x14ac:dyDescent="0.2">
      <c r="A139" s="1">
        <f t="shared" si="116"/>
        <v>5</v>
      </c>
      <c r="B139" s="77" t="str">
        <f t="shared" si="117"/>
        <v>12.5</v>
      </c>
      <c r="C139" s="119"/>
      <c r="D139" s="130" t="s">
        <v>139</v>
      </c>
      <c r="E139" s="80" t="s">
        <v>6</v>
      </c>
      <c r="F139" s="81" t="s">
        <v>140</v>
      </c>
      <c r="G139" s="131" t="s">
        <v>33</v>
      </c>
      <c r="H139" s="83">
        <v>9.9</v>
      </c>
      <c r="I139" s="84">
        <v>226.52999999999997</v>
      </c>
      <c r="J139" s="85">
        <f t="shared" si="109"/>
        <v>276.89</v>
      </c>
      <c r="K139" s="85">
        <f t="shared" si="110"/>
        <v>183.06999999999996</v>
      </c>
      <c r="L139" s="86">
        <v>43.46</v>
      </c>
      <c r="M139" s="87">
        <f t="shared" si="111"/>
        <v>223.76999999999998</v>
      </c>
      <c r="N139" s="85">
        <f t="shared" si="112"/>
        <v>53.12</v>
      </c>
      <c r="O139" s="87">
        <f t="shared" si="113"/>
        <v>2215.3200000000002</v>
      </c>
      <c r="P139" s="85">
        <f t="shared" si="114"/>
        <v>525.89</v>
      </c>
      <c r="Q139" s="88">
        <f t="shared" si="115"/>
        <v>2741.21</v>
      </c>
      <c r="R139" s="76"/>
      <c r="S139" s="89"/>
      <c r="U139" s="89"/>
      <c r="Z139" s="90"/>
      <c r="AC139" s="91"/>
      <c r="AF139" s="76"/>
      <c r="AH139" s="76"/>
    </row>
    <row r="140" spans="1:34" ht="72" outlineLevel="1" x14ac:dyDescent="0.2">
      <c r="A140" s="1">
        <f t="shared" si="116"/>
        <v>6</v>
      </c>
      <c r="B140" s="77" t="str">
        <f t="shared" si="117"/>
        <v>12.6</v>
      </c>
      <c r="C140" s="119" t="s">
        <v>27</v>
      </c>
      <c r="D140" s="114">
        <v>94277</v>
      </c>
      <c r="E140" s="80" t="s">
        <v>6</v>
      </c>
      <c r="F140" s="81" t="s">
        <v>141</v>
      </c>
      <c r="G140" s="82" t="s">
        <v>55</v>
      </c>
      <c r="H140" s="83">
        <v>20</v>
      </c>
      <c r="I140" s="84">
        <v>40.049999999999997</v>
      </c>
      <c r="J140" s="85">
        <f t="shared" si="109"/>
        <v>48.95</v>
      </c>
      <c r="K140" s="85">
        <f t="shared" si="110"/>
        <v>31.9</v>
      </c>
      <c r="L140" s="86">
        <v>8.15</v>
      </c>
      <c r="M140" s="87">
        <f t="shared" si="111"/>
        <v>38.99</v>
      </c>
      <c r="N140" s="85">
        <f t="shared" si="112"/>
        <v>9.9600000000000009</v>
      </c>
      <c r="O140" s="87">
        <f t="shared" si="113"/>
        <v>779.8</v>
      </c>
      <c r="P140" s="85">
        <f t="shared" si="114"/>
        <v>199.2</v>
      </c>
      <c r="Q140" s="88">
        <f t="shared" si="115"/>
        <v>979</v>
      </c>
      <c r="R140" s="76"/>
      <c r="S140" s="89"/>
      <c r="U140" s="89"/>
      <c r="Z140" s="90"/>
      <c r="AC140" s="91"/>
      <c r="AF140" s="76"/>
      <c r="AH140" s="76"/>
    </row>
    <row r="141" spans="1:34" x14ac:dyDescent="0.2">
      <c r="B141" s="92"/>
      <c r="C141" s="121"/>
      <c r="D141" s="122"/>
      <c r="E141" s="70"/>
      <c r="F141" s="95" t="s">
        <v>30</v>
      </c>
      <c r="G141" s="72"/>
      <c r="H141" s="96"/>
      <c r="I141" s="85"/>
      <c r="J141" s="85"/>
      <c r="K141" s="85"/>
      <c r="L141" s="85"/>
      <c r="M141" s="85"/>
      <c r="N141" s="85"/>
      <c r="O141" s="97">
        <f>SUM(O135:O140)</f>
        <v>4088.71</v>
      </c>
      <c r="P141" s="98">
        <f>SUM(P135:P140)</f>
        <v>1136.27</v>
      </c>
      <c r="Q141" s="99">
        <f>SUM(Q135:Q140)</f>
        <v>5224.9799999999996</v>
      </c>
      <c r="R141" s="76"/>
      <c r="S141" s="89"/>
      <c r="Z141" s="90"/>
      <c r="AC141" s="100"/>
      <c r="AF141" s="76"/>
      <c r="AH141" s="76"/>
    </row>
    <row r="142" spans="1:34" x14ac:dyDescent="0.2">
      <c r="B142" s="92"/>
      <c r="C142" s="93"/>
      <c r="D142" s="94"/>
      <c r="E142" s="70"/>
      <c r="F142" s="115"/>
      <c r="G142" s="72"/>
      <c r="H142" s="96"/>
      <c r="I142" s="85"/>
      <c r="J142" s="85"/>
      <c r="K142" s="85"/>
      <c r="L142" s="85"/>
      <c r="M142" s="85"/>
      <c r="N142" s="85"/>
      <c r="O142" s="85"/>
      <c r="P142" s="85"/>
      <c r="Q142" s="88"/>
      <c r="R142" s="76"/>
      <c r="S142" s="89"/>
      <c r="W142" s="89"/>
      <c r="X142" s="89"/>
      <c r="AC142" s="100"/>
      <c r="AF142" s="76"/>
      <c r="AH142" s="76"/>
    </row>
    <row r="143" spans="1:34" x14ac:dyDescent="0.2">
      <c r="B143" s="67">
        <f>B134+1</f>
        <v>13</v>
      </c>
      <c r="C143" s="116"/>
      <c r="D143" s="117"/>
      <c r="E143" s="70"/>
      <c r="F143" s="118" t="s">
        <v>142</v>
      </c>
      <c r="G143" s="72"/>
      <c r="H143" s="73"/>
      <c r="I143" s="74"/>
      <c r="J143" s="74"/>
      <c r="K143" s="74"/>
      <c r="L143" s="74"/>
      <c r="M143" s="74"/>
      <c r="N143" s="74"/>
      <c r="O143" s="74"/>
      <c r="P143" s="74"/>
      <c r="Q143" s="75"/>
      <c r="R143" s="76"/>
      <c r="S143" s="89"/>
      <c r="AC143" s="100"/>
      <c r="AF143" s="76"/>
      <c r="AH143" s="76"/>
    </row>
    <row r="144" spans="1:34" ht="36" outlineLevel="1" x14ac:dyDescent="0.2">
      <c r="A144" s="1">
        <f>A143+1</f>
        <v>1</v>
      </c>
      <c r="B144" s="77" t="str">
        <f>CONCATENATE($B$143,".",A144)</f>
        <v>13.1</v>
      </c>
      <c r="C144" s="119" t="s">
        <v>27</v>
      </c>
      <c r="D144" s="114">
        <v>100873</v>
      </c>
      <c r="E144" s="80" t="s">
        <v>6</v>
      </c>
      <c r="F144" s="81" t="s">
        <v>143</v>
      </c>
      <c r="G144" s="82" t="s">
        <v>38</v>
      </c>
      <c r="H144" s="83">
        <v>2</v>
      </c>
      <c r="I144" s="84">
        <v>339.23</v>
      </c>
      <c r="J144" s="85">
        <f t="shared" ref="J144:J149" si="118">ROUND(I144*(1+$Q$9),2)</f>
        <v>414.64</v>
      </c>
      <c r="K144" s="85">
        <f t="shared" ref="K144:K149" si="119">I144-L144</f>
        <v>311.3</v>
      </c>
      <c r="L144" s="86">
        <v>27.93</v>
      </c>
      <c r="M144" s="87">
        <f t="shared" ref="M144:M149" si="120">J144-N144</f>
        <v>380.5</v>
      </c>
      <c r="N144" s="85">
        <f t="shared" ref="N144:N149" si="121">ROUND(L144*(1+$Q$9),2)</f>
        <v>34.14</v>
      </c>
      <c r="O144" s="87">
        <f t="shared" ref="O144:O149" si="122">Q144-P144</f>
        <v>761</v>
      </c>
      <c r="P144" s="85">
        <f t="shared" ref="P144:P149" si="123">ROUND(H144*N144,2)</f>
        <v>68.28</v>
      </c>
      <c r="Q144" s="88">
        <f t="shared" ref="Q144:Q149" si="124">ROUND(J144*H144,2)</f>
        <v>829.28</v>
      </c>
      <c r="R144" s="76"/>
      <c r="S144" s="89"/>
      <c r="U144" s="89"/>
      <c r="Z144" s="90"/>
      <c r="AC144" s="91"/>
      <c r="AF144" s="76"/>
      <c r="AH144" s="76"/>
    </row>
    <row r="145" spans="1:34" ht="48" outlineLevel="1" x14ac:dyDescent="0.2">
      <c r="A145" s="1">
        <f t="shared" ref="A145:A149" si="125">A144+1</f>
        <v>2</v>
      </c>
      <c r="B145" s="77" t="str">
        <f t="shared" ref="B145:B149" si="126">CONCATENATE($B$143,".",A145)</f>
        <v>13.2</v>
      </c>
      <c r="C145" s="119" t="s">
        <v>27</v>
      </c>
      <c r="D145" s="114">
        <v>100865</v>
      </c>
      <c r="E145" s="80" t="s">
        <v>6</v>
      </c>
      <c r="F145" s="81" t="s">
        <v>144</v>
      </c>
      <c r="G145" s="82" t="s">
        <v>38</v>
      </c>
      <c r="H145" s="83">
        <v>2</v>
      </c>
      <c r="I145" s="84">
        <v>832.83</v>
      </c>
      <c r="J145" s="85">
        <f t="shared" si="118"/>
        <v>1017.97</v>
      </c>
      <c r="K145" s="85">
        <f t="shared" si="119"/>
        <v>814.21</v>
      </c>
      <c r="L145" s="86">
        <v>18.62</v>
      </c>
      <c r="M145" s="87">
        <f t="shared" si="120"/>
        <v>995.21</v>
      </c>
      <c r="N145" s="85">
        <f t="shared" si="121"/>
        <v>22.76</v>
      </c>
      <c r="O145" s="87">
        <f t="shared" si="122"/>
        <v>1990.42</v>
      </c>
      <c r="P145" s="85">
        <f t="shared" si="123"/>
        <v>45.52</v>
      </c>
      <c r="Q145" s="88">
        <f t="shared" si="124"/>
        <v>2035.94</v>
      </c>
      <c r="R145" s="76"/>
      <c r="S145" s="89"/>
      <c r="U145" s="89"/>
      <c r="Z145" s="90"/>
      <c r="AC145" s="91"/>
      <c r="AF145" s="76"/>
      <c r="AH145" s="76"/>
    </row>
    <row r="146" spans="1:34" ht="24" outlineLevel="1" x14ac:dyDescent="0.2">
      <c r="A146" s="1">
        <f t="shared" si="125"/>
        <v>3</v>
      </c>
      <c r="B146" s="77" t="str">
        <f t="shared" si="126"/>
        <v>13.3</v>
      </c>
      <c r="C146" s="119" t="s">
        <v>27</v>
      </c>
      <c r="D146" s="114">
        <v>100874</v>
      </c>
      <c r="E146" s="80" t="s">
        <v>6</v>
      </c>
      <c r="F146" s="81" t="s">
        <v>145</v>
      </c>
      <c r="G146" s="82" t="s">
        <v>38</v>
      </c>
      <c r="H146" s="83">
        <v>1</v>
      </c>
      <c r="I146" s="84">
        <v>400.02</v>
      </c>
      <c r="J146" s="85">
        <f t="shared" si="118"/>
        <v>488.94</v>
      </c>
      <c r="K146" s="85">
        <f t="shared" si="119"/>
        <v>372.09</v>
      </c>
      <c r="L146" s="86">
        <v>27.93</v>
      </c>
      <c r="M146" s="87">
        <f t="shared" si="120"/>
        <v>454.8</v>
      </c>
      <c r="N146" s="85">
        <f t="shared" si="121"/>
        <v>34.14</v>
      </c>
      <c r="O146" s="87">
        <f t="shared" si="122"/>
        <v>454.8</v>
      </c>
      <c r="P146" s="85">
        <f t="shared" si="123"/>
        <v>34.14</v>
      </c>
      <c r="Q146" s="88">
        <f t="shared" si="124"/>
        <v>488.94</v>
      </c>
      <c r="R146" s="76"/>
      <c r="S146" s="89"/>
      <c r="U146" s="89"/>
      <c r="Z146" s="90"/>
      <c r="AC146" s="91"/>
      <c r="AF146" s="76"/>
      <c r="AH146" s="76"/>
    </row>
    <row r="147" spans="1:34" ht="36" outlineLevel="1" x14ac:dyDescent="0.2">
      <c r="A147" s="1">
        <f t="shared" si="125"/>
        <v>4</v>
      </c>
      <c r="B147" s="77" t="str">
        <f t="shared" si="126"/>
        <v>13.4</v>
      </c>
      <c r="C147" s="119" t="s">
        <v>27</v>
      </c>
      <c r="D147" s="114">
        <v>95547</v>
      </c>
      <c r="E147" s="80" t="s">
        <v>6</v>
      </c>
      <c r="F147" s="81" t="s">
        <v>146</v>
      </c>
      <c r="G147" s="82" t="s">
        <v>38</v>
      </c>
      <c r="H147" s="83">
        <v>3</v>
      </c>
      <c r="I147" s="84">
        <v>56.41</v>
      </c>
      <c r="J147" s="85">
        <f t="shared" si="118"/>
        <v>68.95</v>
      </c>
      <c r="K147" s="85">
        <f t="shared" si="119"/>
        <v>47.11</v>
      </c>
      <c r="L147" s="86">
        <v>9.3000000000000007</v>
      </c>
      <c r="M147" s="87">
        <f t="shared" si="120"/>
        <v>57.580000000000005</v>
      </c>
      <c r="N147" s="85">
        <f t="shared" si="121"/>
        <v>11.37</v>
      </c>
      <c r="O147" s="87">
        <f t="shared" si="122"/>
        <v>172.74</v>
      </c>
      <c r="P147" s="85">
        <f t="shared" si="123"/>
        <v>34.11</v>
      </c>
      <c r="Q147" s="88">
        <f t="shared" si="124"/>
        <v>206.85</v>
      </c>
      <c r="R147" s="76"/>
      <c r="S147" s="89"/>
      <c r="U147" s="89"/>
      <c r="Z147" s="90"/>
      <c r="AC147" s="91"/>
      <c r="AF147" s="76"/>
      <c r="AH147" s="76"/>
    </row>
    <row r="148" spans="1:34" ht="24" outlineLevel="1" x14ac:dyDescent="0.2">
      <c r="A148" s="1">
        <f t="shared" si="125"/>
        <v>5</v>
      </c>
      <c r="B148" s="77" t="str">
        <f t="shared" si="126"/>
        <v>13.5</v>
      </c>
      <c r="C148" s="119" t="s">
        <v>34</v>
      </c>
      <c r="D148" s="114">
        <v>37401</v>
      </c>
      <c r="E148" s="80" t="s">
        <v>6</v>
      </c>
      <c r="F148" s="81" t="s">
        <v>147</v>
      </c>
      <c r="G148" s="82" t="s">
        <v>148</v>
      </c>
      <c r="H148" s="83">
        <v>3</v>
      </c>
      <c r="I148" s="84">
        <v>46.74</v>
      </c>
      <c r="J148" s="85">
        <f t="shared" si="118"/>
        <v>57.13</v>
      </c>
      <c r="K148" s="85">
        <f t="shared" si="119"/>
        <v>46.74</v>
      </c>
      <c r="L148" s="86">
        <v>0</v>
      </c>
      <c r="M148" s="87">
        <f t="shared" si="120"/>
        <v>57.13</v>
      </c>
      <c r="N148" s="85">
        <f t="shared" si="121"/>
        <v>0</v>
      </c>
      <c r="O148" s="87">
        <f t="shared" si="122"/>
        <v>171.39</v>
      </c>
      <c r="P148" s="85">
        <f t="shared" si="123"/>
        <v>0</v>
      </c>
      <c r="Q148" s="88">
        <f t="shared" si="124"/>
        <v>171.39</v>
      </c>
      <c r="R148" s="76"/>
      <c r="S148" s="89"/>
      <c r="U148" s="89"/>
      <c r="Z148" s="90"/>
      <c r="AC148" s="91"/>
      <c r="AF148" s="76"/>
      <c r="AH148" s="76"/>
    </row>
    <row r="149" spans="1:34" ht="24" outlineLevel="1" x14ac:dyDescent="0.2">
      <c r="A149" s="1">
        <f t="shared" si="125"/>
        <v>6</v>
      </c>
      <c r="B149" s="77" t="str">
        <f t="shared" si="126"/>
        <v>13.6</v>
      </c>
      <c r="C149" s="119" t="s">
        <v>27</v>
      </c>
      <c r="D149" s="114">
        <v>95544</v>
      </c>
      <c r="E149" s="80" t="s">
        <v>6</v>
      </c>
      <c r="F149" s="81" t="s">
        <v>149</v>
      </c>
      <c r="G149" s="82" t="s">
        <v>38</v>
      </c>
      <c r="H149" s="83">
        <v>3</v>
      </c>
      <c r="I149" s="84">
        <v>91.45</v>
      </c>
      <c r="J149" s="85">
        <f t="shared" si="118"/>
        <v>111.78</v>
      </c>
      <c r="K149" s="85">
        <f t="shared" si="119"/>
        <v>82.15</v>
      </c>
      <c r="L149" s="86">
        <v>9.3000000000000007</v>
      </c>
      <c r="M149" s="87">
        <f t="shared" si="120"/>
        <v>100.41</v>
      </c>
      <c r="N149" s="85">
        <f t="shared" si="121"/>
        <v>11.37</v>
      </c>
      <c r="O149" s="87">
        <f t="shared" si="122"/>
        <v>301.22999999999996</v>
      </c>
      <c r="P149" s="85">
        <f t="shared" si="123"/>
        <v>34.11</v>
      </c>
      <c r="Q149" s="88">
        <f t="shared" si="124"/>
        <v>335.34</v>
      </c>
      <c r="R149" s="76"/>
      <c r="S149" s="89"/>
      <c r="U149" s="89"/>
      <c r="Z149" s="90"/>
      <c r="AC149" s="91"/>
      <c r="AF149" s="76"/>
      <c r="AH149" s="76"/>
    </row>
    <row r="150" spans="1:34" x14ac:dyDescent="0.2">
      <c r="B150" s="92"/>
      <c r="C150" s="121"/>
      <c r="D150" s="122"/>
      <c r="E150" s="70"/>
      <c r="F150" s="95" t="s">
        <v>30</v>
      </c>
      <c r="G150" s="72"/>
      <c r="H150" s="96"/>
      <c r="I150" s="85"/>
      <c r="J150" s="85"/>
      <c r="K150" s="85"/>
      <c r="L150" s="85"/>
      <c r="M150" s="85"/>
      <c r="N150" s="85"/>
      <c r="O150" s="97">
        <f>SUM(O144:O149)</f>
        <v>3851.58</v>
      </c>
      <c r="P150" s="98">
        <f>SUM(P144:P149)</f>
        <v>216.16000000000003</v>
      </c>
      <c r="Q150" s="99">
        <f>SUM(Q144:Q149)</f>
        <v>4067.7400000000002</v>
      </c>
      <c r="R150" s="76"/>
      <c r="S150" s="89"/>
      <c r="Z150" s="90"/>
      <c r="AC150" s="100"/>
      <c r="AF150" s="76"/>
      <c r="AH150" s="76"/>
    </row>
    <row r="151" spans="1:34" x14ac:dyDescent="0.2">
      <c r="B151" s="92"/>
      <c r="C151" s="93"/>
      <c r="D151" s="94"/>
      <c r="E151" s="70"/>
      <c r="F151" s="115"/>
      <c r="G151" s="72"/>
      <c r="H151" s="96"/>
      <c r="I151" s="85"/>
      <c r="J151" s="85"/>
      <c r="K151" s="85"/>
      <c r="L151" s="85"/>
      <c r="M151" s="85"/>
      <c r="N151" s="85"/>
      <c r="O151" s="85"/>
      <c r="P151" s="85"/>
      <c r="Q151" s="88"/>
      <c r="R151" s="76"/>
      <c r="S151" s="89"/>
      <c r="W151" s="89"/>
      <c r="X151" s="89"/>
      <c r="AC151" s="100"/>
      <c r="AF151" s="76"/>
      <c r="AH151" s="76"/>
    </row>
    <row r="152" spans="1:34" x14ac:dyDescent="0.2">
      <c r="B152" s="67">
        <f>B143+1</f>
        <v>14</v>
      </c>
      <c r="C152" s="116"/>
      <c r="D152" s="117"/>
      <c r="E152" s="70"/>
      <c r="F152" s="118" t="s">
        <v>150</v>
      </c>
      <c r="G152" s="72"/>
      <c r="H152" s="73"/>
      <c r="I152" s="74"/>
      <c r="J152" s="74"/>
      <c r="K152" s="74"/>
      <c r="L152" s="74"/>
      <c r="M152" s="74"/>
      <c r="N152" s="74"/>
      <c r="O152" s="74"/>
      <c r="P152" s="74"/>
      <c r="Q152" s="75"/>
      <c r="R152" s="76"/>
      <c r="S152" s="89"/>
      <c r="AC152" s="100"/>
      <c r="AF152" s="76"/>
      <c r="AH152" s="76"/>
    </row>
    <row r="153" spans="1:34" ht="60" outlineLevel="1" x14ac:dyDescent="0.2">
      <c r="A153" s="1">
        <f>A152+1</f>
        <v>1</v>
      </c>
      <c r="B153" s="77" t="str">
        <f>CONCATENATE($B$152,".",A153)</f>
        <v>14.1</v>
      </c>
      <c r="C153" s="119" t="s">
        <v>34</v>
      </c>
      <c r="D153" s="114">
        <v>37556</v>
      </c>
      <c r="E153" s="80" t="s">
        <v>6</v>
      </c>
      <c r="F153" s="81" t="s">
        <v>151</v>
      </c>
      <c r="G153" s="82" t="s">
        <v>148</v>
      </c>
      <c r="H153" s="83">
        <v>3</v>
      </c>
      <c r="I153" s="84">
        <v>16.88</v>
      </c>
      <c r="J153" s="85">
        <f t="shared" ref="J153:J157" si="127">ROUND(I153*(1+$Q$9),2)</f>
        <v>20.63</v>
      </c>
      <c r="K153" s="85">
        <f t="shared" ref="K153:K157" si="128">I153-L153</f>
        <v>16.88</v>
      </c>
      <c r="L153" s="86">
        <v>0</v>
      </c>
      <c r="M153" s="87">
        <f t="shared" ref="M153:M157" si="129">J153-N153</f>
        <v>20.63</v>
      </c>
      <c r="N153" s="85">
        <f t="shared" ref="N153:N157" si="130">ROUND(L153*(1+$Q$9),2)</f>
        <v>0</v>
      </c>
      <c r="O153" s="87">
        <f t="shared" ref="O153:O157" si="131">Q153-P153</f>
        <v>61.89</v>
      </c>
      <c r="P153" s="85">
        <f t="shared" ref="P153:P157" si="132">ROUND(H153*N153,2)</f>
        <v>0</v>
      </c>
      <c r="Q153" s="88">
        <f t="shared" ref="Q153:Q157" si="133">ROUND(J153*H153,2)</f>
        <v>61.89</v>
      </c>
      <c r="R153" s="76"/>
      <c r="S153" s="89"/>
      <c r="U153" s="89"/>
      <c r="Z153" s="90"/>
      <c r="AC153" s="91"/>
      <c r="AF153" s="76"/>
      <c r="AH153" s="76"/>
    </row>
    <row r="154" spans="1:34" ht="60" outlineLevel="1" x14ac:dyDescent="0.2">
      <c r="A154" s="1">
        <f t="shared" ref="A154:A157" si="134">A153+1</f>
        <v>2</v>
      </c>
      <c r="B154" s="77" t="str">
        <f t="shared" ref="B154:B157" si="135">CONCATENATE($B$152,".",A154)</f>
        <v>14.2</v>
      </c>
      <c r="C154" s="119" t="s">
        <v>34</v>
      </c>
      <c r="D154" s="114">
        <v>37558</v>
      </c>
      <c r="E154" s="80" t="s">
        <v>6</v>
      </c>
      <c r="F154" s="81" t="s">
        <v>152</v>
      </c>
      <c r="G154" s="82" t="s">
        <v>148</v>
      </c>
      <c r="H154" s="83">
        <v>7</v>
      </c>
      <c r="I154" s="84">
        <v>27.22</v>
      </c>
      <c r="J154" s="85">
        <f t="shared" si="127"/>
        <v>33.270000000000003</v>
      </c>
      <c r="K154" s="85">
        <f t="shared" si="128"/>
        <v>27.22</v>
      </c>
      <c r="L154" s="86">
        <v>0</v>
      </c>
      <c r="M154" s="87">
        <f t="shared" si="129"/>
        <v>33.270000000000003</v>
      </c>
      <c r="N154" s="85">
        <f t="shared" si="130"/>
        <v>0</v>
      </c>
      <c r="O154" s="87">
        <f t="shared" si="131"/>
        <v>232.89</v>
      </c>
      <c r="P154" s="85">
        <f t="shared" si="132"/>
        <v>0</v>
      </c>
      <c r="Q154" s="88">
        <f t="shared" si="133"/>
        <v>232.89</v>
      </c>
      <c r="R154" s="76"/>
      <c r="S154" s="89"/>
      <c r="U154" s="89"/>
      <c r="Z154" s="90"/>
      <c r="AC154" s="91"/>
      <c r="AF154" s="76"/>
      <c r="AH154" s="76"/>
    </row>
    <row r="155" spans="1:34" ht="36" outlineLevel="1" x14ac:dyDescent="0.2">
      <c r="A155" s="1">
        <f t="shared" si="134"/>
        <v>3</v>
      </c>
      <c r="B155" s="77" t="str">
        <f t="shared" si="135"/>
        <v>14.3</v>
      </c>
      <c r="C155" s="119" t="s">
        <v>27</v>
      </c>
      <c r="D155" s="114">
        <v>97599</v>
      </c>
      <c r="E155" s="80" t="s">
        <v>6</v>
      </c>
      <c r="F155" s="81" t="s">
        <v>153</v>
      </c>
      <c r="G155" s="82" t="s">
        <v>38</v>
      </c>
      <c r="H155" s="83">
        <v>3</v>
      </c>
      <c r="I155" s="84">
        <v>18.95</v>
      </c>
      <c r="J155" s="85">
        <f t="shared" si="127"/>
        <v>23.16</v>
      </c>
      <c r="K155" s="85">
        <f t="shared" si="128"/>
        <v>13.66</v>
      </c>
      <c r="L155" s="86">
        <v>5.29</v>
      </c>
      <c r="M155" s="87">
        <f t="shared" si="129"/>
        <v>16.690000000000001</v>
      </c>
      <c r="N155" s="85">
        <f t="shared" si="130"/>
        <v>6.47</v>
      </c>
      <c r="O155" s="87">
        <f t="shared" si="131"/>
        <v>50.070000000000007</v>
      </c>
      <c r="P155" s="85">
        <f t="shared" si="132"/>
        <v>19.41</v>
      </c>
      <c r="Q155" s="88">
        <f t="shared" si="133"/>
        <v>69.48</v>
      </c>
      <c r="R155" s="76"/>
      <c r="S155" s="89"/>
      <c r="U155" s="89"/>
      <c r="Z155" s="90"/>
      <c r="AC155" s="91"/>
      <c r="AF155" s="76"/>
      <c r="AH155" s="76"/>
    </row>
    <row r="156" spans="1:34" ht="36" outlineLevel="1" x14ac:dyDescent="0.2">
      <c r="A156" s="1">
        <f t="shared" si="134"/>
        <v>4</v>
      </c>
      <c r="B156" s="77" t="str">
        <f t="shared" si="135"/>
        <v>14.4</v>
      </c>
      <c r="C156" s="78"/>
      <c r="D156" s="132" t="s">
        <v>154</v>
      </c>
      <c r="E156" s="80" t="s">
        <v>6</v>
      </c>
      <c r="F156" s="81" t="s">
        <v>155</v>
      </c>
      <c r="G156" s="82" t="s">
        <v>38</v>
      </c>
      <c r="H156" s="83">
        <v>2</v>
      </c>
      <c r="I156" s="84">
        <v>192.86</v>
      </c>
      <c r="J156" s="85">
        <f t="shared" si="127"/>
        <v>235.73</v>
      </c>
      <c r="K156" s="85">
        <f t="shared" si="128"/>
        <v>186.60000000000002</v>
      </c>
      <c r="L156" s="86">
        <v>6.26</v>
      </c>
      <c r="M156" s="87">
        <f t="shared" si="129"/>
        <v>228.07999999999998</v>
      </c>
      <c r="N156" s="85">
        <f t="shared" si="130"/>
        <v>7.65</v>
      </c>
      <c r="O156" s="87">
        <f t="shared" si="131"/>
        <v>456.15999999999997</v>
      </c>
      <c r="P156" s="85">
        <f t="shared" si="132"/>
        <v>15.3</v>
      </c>
      <c r="Q156" s="88">
        <f t="shared" si="133"/>
        <v>471.46</v>
      </c>
      <c r="R156" s="76"/>
      <c r="S156" s="89"/>
      <c r="U156" s="89"/>
      <c r="Z156" s="90"/>
      <c r="AC156" s="91"/>
      <c r="AF156" s="76"/>
      <c r="AH156" s="76"/>
    </row>
    <row r="157" spans="1:34" ht="36" outlineLevel="1" x14ac:dyDescent="0.2">
      <c r="A157" s="1">
        <f t="shared" si="134"/>
        <v>5</v>
      </c>
      <c r="B157" s="77" t="str">
        <f t="shared" si="135"/>
        <v>14.5</v>
      </c>
      <c r="C157" s="78" t="s">
        <v>34</v>
      </c>
      <c r="D157" s="79">
        <v>10890</v>
      </c>
      <c r="E157" s="80" t="s">
        <v>6</v>
      </c>
      <c r="F157" s="81" t="s">
        <v>156</v>
      </c>
      <c r="G157" s="82" t="s">
        <v>148</v>
      </c>
      <c r="H157" s="83">
        <v>2</v>
      </c>
      <c r="I157" s="84">
        <v>326.18</v>
      </c>
      <c r="J157" s="85">
        <f t="shared" si="127"/>
        <v>398.69</v>
      </c>
      <c r="K157" s="85">
        <f t="shared" si="128"/>
        <v>326.18</v>
      </c>
      <c r="L157" s="86">
        <v>0</v>
      </c>
      <c r="M157" s="87">
        <f t="shared" si="129"/>
        <v>398.69</v>
      </c>
      <c r="N157" s="85">
        <f t="shared" si="130"/>
        <v>0</v>
      </c>
      <c r="O157" s="87">
        <f t="shared" si="131"/>
        <v>797.38</v>
      </c>
      <c r="P157" s="85">
        <f t="shared" si="132"/>
        <v>0</v>
      </c>
      <c r="Q157" s="88">
        <f t="shared" si="133"/>
        <v>797.38</v>
      </c>
      <c r="R157" s="76"/>
      <c r="S157" s="89"/>
      <c r="U157" s="89"/>
      <c r="Z157" s="90"/>
      <c r="AC157" s="91"/>
      <c r="AF157" s="76"/>
      <c r="AH157" s="76"/>
    </row>
    <row r="158" spans="1:34" x14ac:dyDescent="0.2">
      <c r="B158" s="92"/>
      <c r="C158" s="93"/>
      <c r="D158" s="94"/>
      <c r="E158" s="70"/>
      <c r="F158" s="95" t="s">
        <v>30</v>
      </c>
      <c r="G158" s="72"/>
      <c r="H158" s="96"/>
      <c r="I158" s="85"/>
      <c r="J158" s="85"/>
      <c r="K158" s="85"/>
      <c r="L158" s="85"/>
      <c r="M158" s="85"/>
      <c r="N158" s="85"/>
      <c r="O158" s="97">
        <f>SUM(O153:O157)</f>
        <v>1598.3899999999999</v>
      </c>
      <c r="P158" s="98">
        <f>SUM(P153:P157)</f>
        <v>34.71</v>
      </c>
      <c r="Q158" s="99">
        <f>SUM(Q153:Q157)</f>
        <v>1633.1</v>
      </c>
      <c r="R158" s="76"/>
      <c r="S158" s="89"/>
      <c r="Z158" s="90"/>
      <c r="AC158" s="100"/>
      <c r="AF158" s="76"/>
      <c r="AH158" s="76"/>
    </row>
    <row r="159" spans="1:34" x14ac:dyDescent="0.2">
      <c r="B159" s="92"/>
      <c r="C159" s="93"/>
      <c r="D159" s="94"/>
      <c r="E159" s="70"/>
      <c r="F159" s="115"/>
      <c r="G159" s="72"/>
      <c r="H159" s="96"/>
      <c r="I159" s="85"/>
      <c r="J159" s="85"/>
      <c r="K159" s="85"/>
      <c r="L159" s="85"/>
      <c r="M159" s="85"/>
      <c r="N159" s="85"/>
      <c r="O159" s="85"/>
      <c r="P159" s="85"/>
      <c r="Q159" s="88"/>
      <c r="R159" s="76"/>
      <c r="S159" s="89"/>
      <c r="W159" s="89"/>
      <c r="X159" s="89"/>
      <c r="AC159" s="100"/>
      <c r="AF159" s="76"/>
      <c r="AH159" s="76"/>
    </row>
    <row r="160" spans="1:34" x14ac:dyDescent="0.2">
      <c r="B160" s="67">
        <f>B152+1</f>
        <v>15</v>
      </c>
      <c r="C160" s="116"/>
      <c r="D160" s="117"/>
      <c r="E160" s="70"/>
      <c r="F160" s="118" t="s">
        <v>157</v>
      </c>
      <c r="G160" s="72"/>
      <c r="H160" s="73"/>
      <c r="I160" s="74"/>
      <c r="J160" s="74"/>
      <c r="K160" s="74"/>
      <c r="L160" s="74"/>
      <c r="M160" s="74"/>
      <c r="N160" s="74"/>
      <c r="O160" s="74"/>
      <c r="P160" s="74"/>
      <c r="Q160" s="75"/>
      <c r="R160" s="76"/>
      <c r="S160" s="89"/>
      <c r="AC160" s="100"/>
      <c r="AF160" s="76"/>
      <c r="AH160" s="76"/>
    </row>
    <row r="161" spans="1:34" ht="36" outlineLevel="1" x14ac:dyDescent="0.2">
      <c r="A161" s="1">
        <f>A160+1</f>
        <v>1</v>
      </c>
      <c r="B161" s="77" t="str">
        <f>CONCATENATE($B$160,".",A161)</f>
        <v>15.1</v>
      </c>
      <c r="C161" s="119" t="s">
        <v>27</v>
      </c>
      <c r="D161" s="114">
        <v>97633</v>
      </c>
      <c r="E161" s="80" t="s">
        <v>6</v>
      </c>
      <c r="F161" s="81" t="s">
        <v>47</v>
      </c>
      <c r="G161" s="82" t="s">
        <v>33</v>
      </c>
      <c r="H161" s="83">
        <v>9.2799999999999994</v>
      </c>
      <c r="I161" s="84">
        <v>24.24</v>
      </c>
      <c r="J161" s="85">
        <f t="shared" ref="J161:J172" si="136">ROUND(I161*(1+$Q$9),2)</f>
        <v>29.63</v>
      </c>
      <c r="K161" s="85">
        <f t="shared" ref="K161:K172" si="137">I161-L161</f>
        <v>5.7299999999999969</v>
      </c>
      <c r="L161" s="86">
        <v>18.510000000000002</v>
      </c>
      <c r="M161" s="87">
        <f t="shared" ref="M161:M172" si="138">J161-N161</f>
        <v>7.009999999999998</v>
      </c>
      <c r="N161" s="85">
        <f t="shared" ref="N161:N172" si="139">ROUND(L161*(1+$Q$9),2)</f>
        <v>22.62</v>
      </c>
      <c r="O161" s="87">
        <f t="shared" ref="O161:O172" si="140">Q161-P161</f>
        <v>65.060000000000031</v>
      </c>
      <c r="P161" s="85">
        <f t="shared" ref="P161:P172" si="141">ROUND(H161*N161,2)</f>
        <v>209.91</v>
      </c>
      <c r="Q161" s="88">
        <f t="shared" ref="Q161:Q172" si="142">ROUND(J161*H161,2)</f>
        <v>274.97000000000003</v>
      </c>
      <c r="R161" s="76"/>
      <c r="S161" s="89"/>
      <c r="U161" s="89"/>
      <c r="Z161" s="90"/>
      <c r="AC161" s="91"/>
      <c r="AF161" s="76"/>
      <c r="AH161" s="76"/>
    </row>
    <row r="162" spans="1:34" ht="48" outlineLevel="1" x14ac:dyDescent="0.2">
      <c r="A162" s="1">
        <f t="shared" ref="A162:A172" si="143">A161+1</f>
        <v>2</v>
      </c>
      <c r="B162" s="77" t="str">
        <f t="shared" ref="B162:B172" si="144">CONCATENATE($B$160,".",A162)</f>
        <v>15.2</v>
      </c>
      <c r="C162" s="119" t="s">
        <v>27</v>
      </c>
      <c r="D162" s="114">
        <v>97083</v>
      </c>
      <c r="E162" s="80" t="s">
        <v>6</v>
      </c>
      <c r="F162" s="81" t="s">
        <v>158</v>
      </c>
      <c r="G162" s="82" t="s">
        <v>33</v>
      </c>
      <c r="H162" s="83">
        <v>9.2799999999999994</v>
      </c>
      <c r="I162" s="84">
        <v>3.49</v>
      </c>
      <c r="J162" s="85">
        <f t="shared" si="136"/>
        <v>4.2699999999999996</v>
      </c>
      <c r="K162" s="85">
        <f t="shared" si="137"/>
        <v>0.89000000000000012</v>
      </c>
      <c r="L162" s="86">
        <v>2.6</v>
      </c>
      <c r="M162" s="87">
        <f t="shared" si="138"/>
        <v>1.0899999999999994</v>
      </c>
      <c r="N162" s="85">
        <f t="shared" si="139"/>
        <v>3.18</v>
      </c>
      <c r="O162" s="87">
        <f t="shared" si="140"/>
        <v>10.120000000000001</v>
      </c>
      <c r="P162" s="85">
        <f t="shared" si="141"/>
        <v>29.51</v>
      </c>
      <c r="Q162" s="88">
        <f t="shared" si="142"/>
        <v>39.630000000000003</v>
      </c>
      <c r="R162" s="76"/>
      <c r="S162" s="89"/>
      <c r="U162" s="89"/>
      <c r="Z162" s="90"/>
      <c r="AC162" s="91"/>
      <c r="AF162" s="76"/>
      <c r="AH162" s="76"/>
    </row>
    <row r="163" spans="1:34" ht="36" outlineLevel="1" x14ac:dyDescent="0.2">
      <c r="A163" s="1">
        <f t="shared" si="143"/>
        <v>3</v>
      </c>
      <c r="B163" s="77" t="str">
        <f t="shared" si="144"/>
        <v>15.3</v>
      </c>
      <c r="C163" s="119" t="s">
        <v>27</v>
      </c>
      <c r="D163" s="114">
        <v>95241</v>
      </c>
      <c r="E163" s="80" t="s">
        <v>6</v>
      </c>
      <c r="F163" s="81" t="s">
        <v>159</v>
      </c>
      <c r="G163" s="82" t="s">
        <v>33</v>
      </c>
      <c r="H163" s="83">
        <v>3</v>
      </c>
      <c r="I163" s="84">
        <v>37.729999999999997</v>
      </c>
      <c r="J163" s="85">
        <f t="shared" si="136"/>
        <v>46.12</v>
      </c>
      <c r="K163" s="85">
        <f t="shared" si="137"/>
        <v>25.259999999999998</v>
      </c>
      <c r="L163" s="86">
        <v>12.47</v>
      </c>
      <c r="M163" s="87">
        <f t="shared" si="138"/>
        <v>30.879999999999995</v>
      </c>
      <c r="N163" s="85">
        <f t="shared" si="139"/>
        <v>15.24</v>
      </c>
      <c r="O163" s="87">
        <f t="shared" si="140"/>
        <v>92.640000000000015</v>
      </c>
      <c r="P163" s="85">
        <f t="shared" si="141"/>
        <v>45.72</v>
      </c>
      <c r="Q163" s="88">
        <f t="shared" si="142"/>
        <v>138.36000000000001</v>
      </c>
      <c r="R163" s="76"/>
      <c r="S163" s="89"/>
      <c r="U163" s="89"/>
      <c r="Z163" s="90"/>
      <c r="AC163" s="91"/>
      <c r="AF163" s="76"/>
      <c r="AH163" s="76"/>
    </row>
    <row r="164" spans="1:34" ht="48" outlineLevel="1" x14ac:dyDescent="0.2">
      <c r="A164" s="1">
        <f t="shared" si="143"/>
        <v>4</v>
      </c>
      <c r="B164" s="77" t="str">
        <f t="shared" si="144"/>
        <v>15.4</v>
      </c>
      <c r="C164" s="119" t="s">
        <v>27</v>
      </c>
      <c r="D164" s="114">
        <v>89472</v>
      </c>
      <c r="E164" s="80" t="s">
        <v>6</v>
      </c>
      <c r="F164" s="81" t="s">
        <v>160</v>
      </c>
      <c r="G164" s="82" t="s">
        <v>33</v>
      </c>
      <c r="H164" s="83">
        <v>3.66</v>
      </c>
      <c r="I164" s="84">
        <v>126.84</v>
      </c>
      <c r="J164" s="85">
        <f t="shared" si="136"/>
        <v>155.04</v>
      </c>
      <c r="K164" s="85">
        <f t="shared" si="137"/>
        <v>98.490000000000009</v>
      </c>
      <c r="L164" s="86">
        <v>28.35</v>
      </c>
      <c r="M164" s="87">
        <f t="shared" si="138"/>
        <v>120.38999999999999</v>
      </c>
      <c r="N164" s="85">
        <f t="shared" si="139"/>
        <v>34.65</v>
      </c>
      <c r="O164" s="87">
        <f t="shared" si="140"/>
        <v>440.63000000000005</v>
      </c>
      <c r="P164" s="85">
        <f t="shared" si="141"/>
        <v>126.82</v>
      </c>
      <c r="Q164" s="88">
        <f t="shared" si="142"/>
        <v>567.45000000000005</v>
      </c>
      <c r="R164" s="76"/>
      <c r="S164" s="89"/>
      <c r="U164" s="89"/>
      <c r="Z164" s="90"/>
      <c r="AC164" s="91"/>
      <c r="AF164" s="76"/>
      <c r="AH164" s="76"/>
    </row>
    <row r="165" spans="1:34" ht="24" outlineLevel="1" x14ac:dyDescent="0.2">
      <c r="A165" s="1">
        <f t="shared" si="143"/>
        <v>5</v>
      </c>
      <c r="B165" s="77" t="str">
        <f t="shared" si="144"/>
        <v>15.5</v>
      </c>
      <c r="C165" s="119" t="s">
        <v>27</v>
      </c>
      <c r="D165" s="114">
        <v>102719</v>
      </c>
      <c r="E165" s="80" t="s">
        <v>6</v>
      </c>
      <c r="F165" s="81" t="s">
        <v>161</v>
      </c>
      <c r="G165" s="82" t="s">
        <v>41</v>
      </c>
      <c r="H165" s="83">
        <v>2.15</v>
      </c>
      <c r="I165" s="84">
        <v>135.05000000000001</v>
      </c>
      <c r="J165" s="85">
        <f t="shared" si="136"/>
        <v>165.07</v>
      </c>
      <c r="K165" s="85">
        <f t="shared" si="137"/>
        <v>107.54</v>
      </c>
      <c r="L165" s="86">
        <v>27.51</v>
      </c>
      <c r="M165" s="87">
        <f t="shared" si="138"/>
        <v>131.44</v>
      </c>
      <c r="N165" s="85">
        <f t="shared" si="139"/>
        <v>33.630000000000003</v>
      </c>
      <c r="O165" s="87">
        <f t="shared" si="140"/>
        <v>282.59999999999997</v>
      </c>
      <c r="P165" s="85">
        <f t="shared" si="141"/>
        <v>72.3</v>
      </c>
      <c r="Q165" s="88">
        <f t="shared" si="142"/>
        <v>354.9</v>
      </c>
      <c r="R165" s="76"/>
      <c r="S165" s="89"/>
      <c r="U165" s="89"/>
      <c r="Z165" s="90"/>
      <c r="AC165" s="91"/>
      <c r="AF165" s="76"/>
      <c r="AH165" s="76"/>
    </row>
    <row r="166" spans="1:34" ht="48" outlineLevel="1" x14ac:dyDescent="0.2">
      <c r="A166" s="1">
        <f t="shared" si="143"/>
        <v>6</v>
      </c>
      <c r="B166" s="77" t="str">
        <f t="shared" si="144"/>
        <v>15.6</v>
      </c>
      <c r="C166" s="119" t="s">
        <v>27</v>
      </c>
      <c r="D166" s="114">
        <v>97086</v>
      </c>
      <c r="E166" s="80" t="s">
        <v>6</v>
      </c>
      <c r="F166" s="81" t="s">
        <v>162</v>
      </c>
      <c r="G166" s="82" t="s">
        <v>33</v>
      </c>
      <c r="H166" s="83">
        <v>2.33</v>
      </c>
      <c r="I166" s="84">
        <v>120.57</v>
      </c>
      <c r="J166" s="85">
        <f t="shared" si="136"/>
        <v>147.37</v>
      </c>
      <c r="K166" s="85">
        <f t="shared" si="137"/>
        <v>42.319999999999993</v>
      </c>
      <c r="L166" s="86">
        <v>78.25</v>
      </c>
      <c r="M166" s="87">
        <f t="shared" si="138"/>
        <v>51.730000000000004</v>
      </c>
      <c r="N166" s="85">
        <f t="shared" si="139"/>
        <v>95.64</v>
      </c>
      <c r="O166" s="87">
        <f t="shared" si="140"/>
        <v>120.53</v>
      </c>
      <c r="P166" s="85">
        <f t="shared" si="141"/>
        <v>222.84</v>
      </c>
      <c r="Q166" s="88">
        <f t="shared" si="142"/>
        <v>343.37</v>
      </c>
      <c r="R166" s="76"/>
      <c r="S166" s="89"/>
      <c r="U166" s="89"/>
      <c r="Z166" s="90"/>
      <c r="AC166" s="91"/>
      <c r="AF166" s="76"/>
      <c r="AH166" s="76"/>
    </row>
    <row r="167" spans="1:34" ht="36" outlineLevel="1" x14ac:dyDescent="0.2">
      <c r="A167" s="1">
        <f t="shared" si="143"/>
        <v>7</v>
      </c>
      <c r="B167" s="77" t="str">
        <f t="shared" si="144"/>
        <v>15.7</v>
      </c>
      <c r="C167" s="119" t="s">
        <v>27</v>
      </c>
      <c r="D167" s="114">
        <v>97092</v>
      </c>
      <c r="E167" s="80" t="s">
        <v>6</v>
      </c>
      <c r="F167" s="81" t="s">
        <v>163</v>
      </c>
      <c r="G167" s="82" t="s">
        <v>164</v>
      </c>
      <c r="H167" s="83">
        <v>25.72</v>
      </c>
      <c r="I167" s="84">
        <v>13.7</v>
      </c>
      <c r="J167" s="85">
        <f t="shared" si="136"/>
        <v>16.75</v>
      </c>
      <c r="K167" s="85">
        <f t="shared" si="137"/>
        <v>13.049999999999999</v>
      </c>
      <c r="L167" s="86">
        <v>0.65</v>
      </c>
      <c r="M167" s="87">
        <f t="shared" si="138"/>
        <v>15.96</v>
      </c>
      <c r="N167" s="85">
        <f t="shared" si="139"/>
        <v>0.79</v>
      </c>
      <c r="O167" s="87">
        <f t="shared" si="140"/>
        <v>410.49</v>
      </c>
      <c r="P167" s="85">
        <f t="shared" si="141"/>
        <v>20.32</v>
      </c>
      <c r="Q167" s="88">
        <f t="shared" si="142"/>
        <v>430.81</v>
      </c>
      <c r="R167" s="76"/>
      <c r="S167" s="89"/>
      <c r="U167" s="89"/>
      <c r="Z167" s="90"/>
      <c r="AC167" s="91"/>
      <c r="AF167" s="76"/>
      <c r="AH167" s="76"/>
    </row>
    <row r="168" spans="1:34" ht="48" outlineLevel="1" x14ac:dyDescent="0.2">
      <c r="A168" s="1">
        <f t="shared" si="143"/>
        <v>8</v>
      </c>
      <c r="B168" s="77" t="str">
        <f t="shared" si="144"/>
        <v>15.8</v>
      </c>
      <c r="C168" s="119" t="s">
        <v>27</v>
      </c>
      <c r="D168" s="114">
        <v>97096</v>
      </c>
      <c r="E168" s="80" t="s">
        <v>6</v>
      </c>
      <c r="F168" s="81" t="s">
        <v>165</v>
      </c>
      <c r="G168" s="82" t="s">
        <v>41</v>
      </c>
      <c r="H168" s="83">
        <v>0.83</v>
      </c>
      <c r="I168" s="84">
        <v>639.28</v>
      </c>
      <c r="J168" s="85">
        <f t="shared" si="136"/>
        <v>781.39</v>
      </c>
      <c r="K168" s="85">
        <f t="shared" si="137"/>
        <v>623.08999999999992</v>
      </c>
      <c r="L168" s="86">
        <v>16.190000000000001</v>
      </c>
      <c r="M168" s="87">
        <f t="shared" si="138"/>
        <v>761.6</v>
      </c>
      <c r="N168" s="85">
        <f t="shared" si="139"/>
        <v>19.79</v>
      </c>
      <c r="O168" s="87">
        <f t="shared" si="140"/>
        <v>632.12</v>
      </c>
      <c r="P168" s="85">
        <f t="shared" si="141"/>
        <v>16.43</v>
      </c>
      <c r="Q168" s="88">
        <f t="shared" si="142"/>
        <v>648.54999999999995</v>
      </c>
      <c r="R168" s="76"/>
      <c r="S168" s="89"/>
      <c r="U168" s="89"/>
      <c r="Z168" s="90"/>
      <c r="AA168" s="125"/>
      <c r="AC168" s="91"/>
      <c r="AF168" s="76"/>
      <c r="AH168" s="76"/>
    </row>
    <row r="169" spans="1:34" ht="60" outlineLevel="1" x14ac:dyDescent="0.2">
      <c r="A169" s="1">
        <f t="shared" si="143"/>
        <v>9</v>
      </c>
      <c r="B169" s="77" t="str">
        <f t="shared" si="144"/>
        <v>15.9</v>
      </c>
      <c r="C169" s="119" t="s">
        <v>27</v>
      </c>
      <c r="D169" s="114">
        <v>101159</v>
      </c>
      <c r="E169" s="80" t="s">
        <v>6</v>
      </c>
      <c r="F169" s="81" t="s">
        <v>166</v>
      </c>
      <c r="G169" s="82" t="s">
        <v>33</v>
      </c>
      <c r="H169" s="83">
        <v>0.48</v>
      </c>
      <c r="I169" s="84">
        <v>142.66999999999999</v>
      </c>
      <c r="J169" s="85">
        <f t="shared" si="136"/>
        <v>174.39</v>
      </c>
      <c r="K169" s="85">
        <f t="shared" si="137"/>
        <v>79.249999999999986</v>
      </c>
      <c r="L169" s="86">
        <v>63.42</v>
      </c>
      <c r="M169" s="87">
        <f t="shared" si="138"/>
        <v>96.86999999999999</v>
      </c>
      <c r="N169" s="85">
        <f t="shared" si="139"/>
        <v>77.52</v>
      </c>
      <c r="O169" s="87">
        <f t="shared" si="140"/>
        <v>46.499999999999993</v>
      </c>
      <c r="P169" s="85">
        <f t="shared" si="141"/>
        <v>37.21</v>
      </c>
      <c r="Q169" s="88">
        <f t="shared" si="142"/>
        <v>83.71</v>
      </c>
      <c r="R169" s="76"/>
      <c r="S169" s="89"/>
      <c r="U169" s="89"/>
      <c r="Z169" s="90"/>
      <c r="AC169" s="91"/>
      <c r="AF169" s="76"/>
      <c r="AH169" s="76"/>
    </row>
    <row r="170" spans="1:34" ht="48" outlineLevel="1" x14ac:dyDescent="0.2">
      <c r="A170" s="1">
        <f t="shared" si="143"/>
        <v>10</v>
      </c>
      <c r="B170" s="77" t="str">
        <f t="shared" si="144"/>
        <v>15.10</v>
      </c>
      <c r="C170" s="119" t="s">
        <v>27</v>
      </c>
      <c r="D170" s="114">
        <v>102073</v>
      </c>
      <c r="E170" s="80" t="s">
        <v>6</v>
      </c>
      <c r="F170" s="81" t="s">
        <v>167</v>
      </c>
      <c r="G170" s="82" t="s">
        <v>41</v>
      </c>
      <c r="H170" s="83">
        <v>0.26</v>
      </c>
      <c r="I170" s="84">
        <v>3788.36</v>
      </c>
      <c r="J170" s="85">
        <f t="shared" si="136"/>
        <v>4630.51</v>
      </c>
      <c r="K170" s="85">
        <f t="shared" si="137"/>
        <v>2676.09</v>
      </c>
      <c r="L170" s="86">
        <v>1112.27</v>
      </c>
      <c r="M170" s="87">
        <f t="shared" si="138"/>
        <v>3270.9800000000005</v>
      </c>
      <c r="N170" s="85">
        <f t="shared" si="139"/>
        <v>1359.53</v>
      </c>
      <c r="O170" s="87">
        <f t="shared" si="140"/>
        <v>850.45</v>
      </c>
      <c r="P170" s="85">
        <f t="shared" si="141"/>
        <v>353.48</v>
      </c>
      <c r="Q170" s="88">
        <f t="shared" si="142"/>
        <v>1203.93</v>
      </c>
      <c r="R170" s="76"/>
      <c r="S170" s="89">
        <f>SUM(Q161:Q170)</f>
        <v>4085.6800000000003</v>
      </c>
      <c r="U170" s="89"/>
      <c r="Z170" s="90"/>
      <c r="AC170" s="91"/>
      <c r="AF170" s="76"/>
      <c r="AH170" s="76"/>
    </row>
    <row r="171" spans="1:34" ht="96" outlineLevel="1" x14ac:dyDescent="0.2">
      <c r="A171" s="1">
        <f t="shared" si="143"/>
        <v>11</v>
      </c>
      <c r="B171" s="77" t="str">
        <f t="shared" si="144"/>
        <v>15.11</v>
      </c>
      <c r="C171" s="119"/>
      <c r="D171" s="130" t="s">
        <v>168</v>
      </c>
      <c r="E171" s="80" t="s">
        <v>6</v>
      </c>
      <c r="F171" s="81" t="s">
        <v>169</v>
      </c>
      <c r="G171" s="82" t="s">
        <v>55</v>
      </c>
      <c r="H171" s="83">
        <v>11.41</v>
      </c>
      <c r="I171" s="84">
        <v>729.24</v>
      </c>
      <c r="J171" s="85">
        <f t="shared" si="136"/>
        <v>891.35</v>
      </c>
      <c r="K171" s="85">
        <f t="shared" si="137"/>
        <v>481.39</v>
      </c>
      <c r="L171" s="86">
        <v>247.85</v>
      </c>
      <c r="M171" s="87">
        <f t="shared" si="138"/>
        <v>588.40000000000009</v>
      </c>
      <c r="N171" s="85">
        <f t="shared" si="139"/>
        <v>302.95</v>
      </c>
      <c r="O171" s="87">
        <f t="shared" si="140"/>
        <v>6713.6399999999994</v>
      </c>
      <c r="P171" s="85">
        <f t="shared" si="141"/>
        <v>3456.66</v>
      </c>
      <c r="Q171" s="88">
        <f t="shared" si="142"/>
        <v>10170.299999999999</v>
      </c>
      <c r="R171" s="76"/>
      <c r="S171" s="89"/>
      <c r="U171" s="89"/>
      <c r="Z171" s="90"/>
      <c r="AC171" s="91"/>
      <c r="AF171" s="76"/>
      <c r="AH171" s="76"/>
    </row>
    <row r="172" spans="1:34" ht="36" outlineLevel="1" x14ac:dyDescent="0.2">
      <c r="A172" s="1">
        <f t="shared" si="143"/>
        <v>12</v>
      </c>
      <c r="B172" s="77" t="str">
        <f t="shared" si="144"/>
        <v>15.12</v>
      </c>
      <c r="C172" s="119"/>
      <c r="D172" s="130" t="s">
        <v>170</v>
      </c>
      <c r="E172" s="80" t="s">
        <v>6</v>
      </c>
      <c r="F172" s="81" t="s">
        <v>171</v>
      </c>
      <c r="G172" s="82" t="s">
        <v>55</v>
      </c>
      <c r="H172" s="83">
        <v>0.9</v>
      </c>
      <c r="I172" s="84">
        <v>201.76000000000002</v>
      </c>
      <c r="J172" s="85">
        <f t="shared" si="136"/>
        <v>246.61</v>
      </c>
      <c r="K172" s="85">
        <f t="shared" si="137"/>
        <v>134.12</v>
      </c>
      <c r="L172" s="86">
        <v>67.64</v>
      </c>
      <c r="M172" s="87">
        <f t="shared" si="138"/>
        <v>163.93</v>
      </c>
      <c r="N172" s="85">
        <f t="shared" si="139"/>
        <v>82.68</v>
      </c>
      <c r="O172" s="87">
        <f t="shared" si="140"/>
        <v>147.54</v>
      </c>
      <c r="P172" s="85">
        <f t="shared" si="141"/>
        <v>74.41</v>
      </c>
      <c r="Q172" s="88">
        <f t="shared" si="142"/>
        <v>221.95</v>
      </c>
      <c r="R172" s="76"/>
      <c r="S172" s="89">
        <f>SUM(Q171:Q172)</f>
        <v>10392.25</v>
      </c>
      <c r="U172" s="89"/>
      <c r="Z172" s="90"/>
      <c r="AC172" s="91"/>
      <c r="AF172" s="76"/>
      <c r="AH172" s="76"/>
    </row>
    <row r="173" spans="1:34" x14ac:dyDescent="0.2">
      <c r="B173" s="92"/>
      <c r="C173" s="121"/>
      <c r="D173" s="122"/>
      <c r="E173" s="70"/>
      <c r="F173" s="95" t="s">
        <v>30</v>
      </c>
      <c r="G173" s="72"/>
      <c r="H173" s="96"/>
      <c r="I173" s="85"/>
      <c r="J173" s="85"/>
      <c r="K173" s="85"/>
      <c r="L173" s="85"/>
      <c r="M173" s="85"/>
      <c r="N173" s="85"/>
      <c r="O173" s="97">
        <f>SUM(O161:O172)</f>
        <v>9812.32</v>
      </c>
      <c r="P173" s="98">
        <f>SUM(P161:P172)</f>
        <v>4665.6099999999997</v>
      </c>
      <c r="Q173" s="99">
        <f>SUM(Q161:Q172)</f>
        <v>14477.93</v>
      </c>
      <c r="R173" s="76"/>
      <c r="S173" s="89"/>
      <c r="Z173" s="90"/>
      <c r="AC173" s="100"/>
      <c r="AF173" s="76"/>
      <c r="AH173" s="76"/>
    </row>
    <row r="174" spans="1:34" x14ac:dyDescent="0.2">
      <c r="B174" s="92"/>
      <c r="C174" s="93"/>
      <c r="D174" s="94"/>
      <c r="E174" s="70"/>
      <c r="F174" s="115"/>
      <c r="G174" s="72"/>
      <c r="H174" s="96"/>
      <c r="I174" s="85"/>
      <c r="J174" s="85"/>
      <c r="K174" s="85"/>
      <c r="L174" s="85"/>
      <c r="M174" s="85"/>
      <c r="N174" s="85"/>
      <c r="O174" s="85"/>
      <c r="P174" s="85"/>
      <c r="Q174" s="88"/>
      <c r="R174" s="76"/>
      <c r="S174" s="89"/>
      <c r="W174" s="89"/>
      <c r="X174" s="89"/>
      <c r="AC174" s="100"/>
      <c r="AF174" s="76"/>
      <c r="AH174" s="76"/>
    </row>
    <row r="175" spans="1:34" x14ac:dyDescent="0.2">
      <c r="B175" s="67">
        <f>B160+1</f>
        <v>16</v>
      </c>
      <c r="C175" s="116"/>
      <c r="D175" s="117"/>
      <c r="E175" s="70"/>
      <c r="F175" s="118" t="s">
        <v>172</v>
      </c>
      <c r="G175" s="72"/>
      <c r="H175" s="73"/>
      <c r="I175" s="74"/>
      <c r="J175" s="74"/>
      <c r="K175" s="74"/>
      <c r="L175" s="74"/>
      <c r="M175" s="74"/>
      <c r="N175" s="74"/>
      <c r="O175" s="74"/>
      <c r="P175" s="74"/>
      <c r="Q175" s="75"/>
      <c r="R175" s="76"/>
      <c r="S175" s="89"/>
      <c r="AC175" s="100"/>
      <c r="AF175" s="76"/>
      <c r="AH175" s="76"/>
    </row>
    <row r="176" spans="1:34" ht="48" outlineLevel="1" x14ac:dyDescent="0.2">
      <c r="A176" s="1">
        <f>A175+1</f>
        <v>1</v>
      </c>
      <c r="B176" s="77" t="str">
        <f>CONCATENATE($B$175,".",A176)</f>
        <v>16.1</v>
      </c>
      <c r="C176" s="119"/>
      <c r="D176" s="130" t="s">
        <v>173</v>
      </c>
      <c r="E176" s="80" t="s">
        <v>6</v>
      </c>
      <c r="F176" s="81" t="s">
        <v>174</v>
      </c>
      <c r="G176" s="82" t="s">
        <v>164</v>
      </c>
      <c r="H176" s="83">
        <v>3527.32</v>
      </c>
      <c r="I176" s="84">
        <v>15.57</v>
      </c>
      <c r="J176" s="85">
        <f t="shared" ref="J176:J180" si="145">ROUND(I176*(1+$Q$9),2)</f>
        <v>19.03</v>
      </c>
      <c r="K176" s="85">
        <f t="shared" ref="K176:K180" si="146">I176-L176</f>
        <v>13.75</v>
      </c>
      <c r="L176" s="86">
        <v>1.82</v>
      </c>
      <c r="M176" s="87">
        <f t="shared" ref="M176:M180" si="147">J176-N176</f>
        <v>16.810000000000002</v>
      </c>
      <c r="N176" s="85">
        <f t="shared" ref="N176:N180" si="148">ROUND(L176*(1+$Q$9),2)</f>
        <v>2.2200000000000002</v>
      </c>
      <c r="O176" s="87">
        <f t="shared" ref="O176:O180" si="149">Q176-P176</f>
        <v>59294.249999999993</v>
      </c>
      <c r="P176" s="85">
        <f t="shared" ref="P176:P180" si="150">ROUND(H176*N176,2)</f>
        <v>7830.65</v>
      </c>
      <c r="Q176" s="88">
        <f t="shared" ref="Q176:Q180" si="151">ROUND(J176*H176,2)</f>
        <v>67124.899999999994</v>
      </c>
      <c r="R176" s="76"/>
      <c r="S176" s="89"/>
      <c r="U176" s="89"/>
      <c r="Z176" s="90"/>
      <c r="AA176" s="133"/>
      <c r="AC176" s="91"/>
      <c r="AF176" s="76"/>
      <c r="AH176" s="76"/>
    </row>
    <row r="177" spans="1:34" ht="36" outlineLevel="1" x14ac:dyDescent="0.2">
      <c r="A177" s="1">
        <f t="shared" ref="A177:A180" si="152">A176+1</f>
        <v>2</v>
      </c>
      <c r="B177" s="77" t="str">
        <f t="shared" ref="B177:B180" si="153">CONCATENATE($B$175,".",A177)</f>
        <v>16.2</v>
      </c>
      <c r="C177" s="119" t="s">
        <v>27</v>
      </c>
      <c r="D177" s="114">
        <v>96556</v>
      </c>
      <c r="E177" s="80" t="s">
        <v>6</v>
      </c>
      <c r="F177" s="81" t="s">
        <v>175</v>
      </c>
      <c r="G177" s="82" t="s">
        <v>41</v>
      </c>
      <c r="H177" s="83">
        <v>0.27</v>
      </c>
      <c r="I177" s="84">
        <v>926.14</v>
      </c>
      <c r="J177" s="85">
        <f t="shared" si="145"/>
        <v>1132.02</v>
      </c>
      <c r="K177" s="85">
        <f t="shared" si="146"/>
        <v>630.13</v>
      </c>
      <c r="L177" s="86">
        <v>296.01</v>
      </c>
      <c r="M177" s="87">
        <f t="shared" si="147"/>
        <v>770.21</v>
      </c>
      <c r="N177" s="85">
        <f t="shared" si="148"/>
        <v>361.81</v>
      </c>
      <c r="O177" s="87">
        <f t="shared" si="149"/>
        <v>207.95999999999998</v>
      </c>
      <c r="P177" s="85">
        <f t="shared" si="150"/>
        <v>97.69</v>
      </c>
      <c r="Q177" s="88">
        <f t="shared" si="151"/>
        <v>305.64999999999998</v>
      </c>
      <c r="R177" s="76"/>
      <c r="S177" s="89"/>
      <c r="U177" s="89"/>
      <c r="Z177" s="90"/>
      <c r="AC177" s="91"/>
      <c r="AF177" s="76"/>
      <c r="AH177" s="76"/>
    </row>
    <row r="178" spans="1:34" ht="36" outlineLevel="1" x14ac:dyDescent="0.2">
      <c r="A178" s="1">
        <f t="shared" si="152"/>
        <v>3</v>
      </c>
      <c r="B178" s="77" t="str">
        <f t="shared" si="153"/>
        <v>16.3</v>
      </c>
      <c r="C178" s="119" t="s">
        <v>27</v>
      </c>
      <c r="D178" s="114">
        <v>100716</v>
      </c>
      <c r="E178" s="80" t="s">
        <v>6</v>
      </c>
      <c r="F178" s="81" t="s">
        <v>176</v>
      </c>
      <c r="G178" s="82" t="s">
        <v>33</v>
      </c>
      <c r="H178" s="83">
        <v>260.17</v>
      </c>
      <c r="I178" s="84">
        <v>27.79</v>
      </c>
      <c r="J178" s="85">
        <f t="shared" si="145"/>
        <v>33.97</v>
      </c>
      <c r="K178" s="85">
        <f t="shared" si="146"/>
        <v>23.73</v>
      </c>
      <c r="L178" s="86">
        <v>4.0599999999999996</v>
      </c>
      <c r="M178" s="87">
        <f t="shared" si="147"/>
        <v>29.009999999999998</v>
      </c>
      <c r="N178" s="85">
        <f t="shared" si="148"/>
        <v>4.96</v>
      </c>
      <c r="O178" s="87">
        <f t="shared" si="149"/>
        <v>7547.5299999999988</v>
      </c>
      <c r="P178" s="85">
        <f t="shared" si="150"/>
        <v>1290.44</v>
      </c>
      <c r="Q178" s="88">
        <f t="shared" si="151"/>
        <v>8837.9699999999993</v>
      </c>
      <c r="R178" s="76"/>
      <c r="S178" s="89"/>
      <c r="U178" s="89"/>
      <c r="Z178" s="90"/>
      <c r="AC178" s="91"/>
      <c r="AF178" s="76"/>
      <c r="AH178" s="76"/>
    </row>
    <row r="179" spans="1:34" ht="48" outlineLevel="1" x14ac:dyDescent="0.2">
      <c r="A179" s="1">
        <f t="shared" si="152"/>
        <v>4</v>
      </c>
      <c r="B179" s="77" t="str">
        <f t="shared" si="153"/>
        <v>16.4</v>
      </c>
      <c r="C179" s="119" t="s">
        <v>27</v>
      </c>
      <c r="D179" s="114">
        <v>100727</v>
      </c>
      <c r="E179" s="80" t="s">
        <v>6</v>
      </c>
      <c r="F179" s="81" t="s">
        <v>177</v>
      </c>
      <c r="G179" s="82" t="s">
        <v>33</v>
      </c>
      <c r="H179" s="83">
        <v>260.17</v>
      </c>
      <c r="I179" s="84">
        <v>29.01</v>
      </c>
      <c r="J179" s="85">
        <f t="shared" si="145"/>
        <v>35.46</v>
      </c>
      <c r="K179" s="85">
        <f t="shared" si="146"/>
        <v>27.630000000000003</v>
      </c>
      <c r="L179" s="86">
        <v>1.38</v>
      </c>
      <c r="M179" s="87">
        <f t="shared" si="147"/>
        <v>33.770000000000003</v>
      </c>
      <c r="N179" s="85">
        <f t="shared" si="148"/>
        <v>1.69</v>
      </c>
      <c r="O179" s="87">
        <f t="shared" si="149"/>
        <v>8785.9399999999987</v>
      </c>
      <c r="P179" s="85">
        <f t="shared" si="150"/>
        <v>439.69</v>
      </c>
      <c r="Q179" s="88">
        <f t="shared" si="151"/>
        <v>9225.6299999999992</v>
      </c>
      <c r="R179" s="76"/>
      <c r="S179" s="89"/>
      <c r="U179" s="89"/>
      <c r="Z179" s="90"/>
      <c r="AC179" s="91"/>
      <c r="AF179" s="76"/>
      <c r="AH179" s="76"/>
    </row>
    <row r="180" spans="1:34" ht="48" outlineLevel="1" x14ac:dyDescent="0.2">
      <c r="A180" s="1">
        <f t="shared" si="152"/>
        <v>5</v>
      </c>
      <c r="B180" s="77" t="str">
        <f t="shared" si="153"/>
        <v>16.5</v>
      </c>
      <c r="C180" s="119" t="s">
        <v>27</v>
      </c>
      <c r="D180" s="114">
        <v>100751</v>
      </c>
      <c r="E180" s="80" t="s">
        <v>6</v>
      </c>
      <c r="F180" s="81" t="s">
        <v>178</v>
      </c>
      <c r="G180" s="82" t="s">
        <v>33</v>
      </c>
      <c r="H180" s="83">
        <v>260.17</v>
      </c>
      <c r="I180" s="84">
        <v>43.97</v>
      </c>
      <c r="J180" s="85">
        <f t="shared" si="145"/>
        <v>53.74</v>
      </c>
      <c r="K180" s="85">
        <f t="shared" si="146"/>
        <v>41.199999999999996</v>
      </c>
      <c r="L180" s="86">
        <v>2.77</v>
      </c>
      <c r="M180" s="87">
        <f t="shared" si="147"/>
        <v>50.35</v>
      </c>
      <c r="N180" s="85">
        <f t="shared" si="148"/>
        <v>3.39</v>
      </c>
      <c r="O180" s="87">
        <f t="shared" si="149"/>
        <v>13099.560000000001</v>
      </c>
      <c r="P180" s="85">
        <f t="shared" si="150"/>
        <v>881.98</v>
      </c>
      <c r="Q180" s="88">
        <f t="shared" si="151"/>
        <v>13981.54</v>
      </c>
      <c r="R180" s="76"/>
      <c r="S180" s="89"/>
      <c r="U180" s="89"/>
      <c r="Z180" s="90"/>
      <c r="AA180" s="134"/>
      <c r="AC180" s="91"/>
      <c r="AF180" s="76"/>
      <c r="AH180" s="76"/>
    </row>
    <row r="181" spans="1:34" x14ac:dyDescent="0.2">
      <c r="B181" s="92"/>
      <c r="C181" s="121"/>
      <c r="D181" s="122"/>
      <c r="E181" s="70"/>
      <c r="F181" s="95" t="s">
        <v>30</v>
      </c>
      <c r="G181" s="72"/>
      <c r="H181" s="96"/>
      <c r="I181" s="85"/>
      <c r="J181" s="85"/>
      <c r="K181" s="85"/>
      <c r="L181" s="85"/>
      <c r="M181" s="85"/>
      <c r="N181" s="85"/>
      <c r="O181" s="97">
        <f>SUM(O176:O180)</f>
        <v>88935.239999999991</v>
      </c>
      <c r="P181" s="98">
        <f>SUM(P176:P180)</f>
        <v>10540.449999999999</v>
      </c>
      <c r="Q181" s="99">
        <f>SUM(Q176:Q180)</f>
        <v>99475.69</v>
      </c>
      <c r="R181" s="76"/>
      <c r="S181" s="89"/>
      <c r="Z181" s="90"/>
      <c r="AC181" s="100"/>
      <c r="AF181" s="76"/>
      <c r="AH181" s="76"/>
    </row>
    <row r="182" spans="1:34" x14ac:dyDescent="0.2">
      <c r="B182" s="92"/>
      <c r="C182" s="93"/>
      <c r="D182" s="94"/>
      <c r="E182" s="70"/>
      <c r="F182" s="115"/>
      <c r="G182" s="72"/>
      <c r="H182" s="96"/>
      <c r="I182" s="85"/>
      <c r="J182" s="85"/>
      <c r="K182" s="85"/>
      <c r="L182" s="85"/>
      <c r="M182" s="85"/>
      <c r="N182" s="85"/>
      <c r="O182" s="85"/>
      <c r="P182" s="85"/>
      <c r="Q182" s="88"/>
      <c r="R182" s="76"/>
      <c r="S182" s="89"/>
      <c r="W182" s="89"/>
      <c r="X182" s="89"/>
      <c r="AC182" s="100"/>
      <c r="AF182" s="76"/>
      <c r="AH182" s="76"/>
    </row>
    <row r="183" spans="1:34" x14ac:dyDescent="0.2">
      <c r="B183" s="67">
        <f>B175+1</f>
        <v>17</v>
      </c>
      <c r="C183" s="116"/>
      <c r="D183" s="117"/>
      <c r="E183" s="70"/>
      <c r="F183" s="135" t="s">
        <v>179</v>
      </c>
      <c r="G183" s="72"/>
      <c r="H183" s="73"/>
      <c r="I183" s="74"/>
      <c r="J183" s="74"/>
      <c r="K183" s="74"/>
      <c r="L183" s="74"/>
      <c r="M183" s="74"/>
      <c r="N183" s="74"/>
      <c r="O183" s="74"/>
      <c r="P183" s="74"/>
      <c r="Q183" s="75"/>
      <c r="R183" s="76"/>
      <c r="S183" s="89"/>
      <c r="AC183" s="100"/>
      <c r="AF183" s="76"/>
      <c r="AH183" s="76"/>
    </row>
    <row r="184" spans="1:34" ht="48" outlineLevel="1" x14ac:dyDescent="0.2">
      <c r="A184" s="1">
        <f>A183+1</f>
        <v>1</v>
      </c>
      <c r="B184" s="77" t="str">
        <f>CONCATENATE($B$183,".",A184)</f>
        <v>17.1</v>
      </c>
      <c r="C184" s="119" t="s">
        <v>34</v>
      </c>
      <c r="D184" s="114">
        <v>10851</v>
      </c>
      <c r="E184" s="80" t="s">
        <v>6</v>
      </c>
      <c r="F184" s="81" t="s">
        <v>180</v>
      </c>
      <c r="G184" s="82" t="s">
        <v>148</v>
      </c>
      <c r="H184" s="83">
        <v>12</v>
      </c>
      <c r="I184" s="84">
        <v>70.709999999999994</v>
      </c>
      <c r="J184" s="85">
        <f t="shared" ref="J184:J190" si="154">ROUND(I184*(1+$Q$9),2)</f>
        <v>86.43</v>
      </c>
      <c r="K184" s="85">
        <f t="shared" ref="K184:K190" si="155">I184-L184</f>
        <v>70.709999999999994</v>
      </c>
      <c r="L184" s="86">
        <v>0</v>
      </c>
      <c r="M184" s="87">
        <f t="shared" ref="M184:M190" si="156">J184-N184</f>
        <v>86.43</v>
      </c>
      <c r="N184" s="85">
        <f t="shared" ref="N184:N190" si="157">ROUND(L184*(1+$Q$9),2)</f>
        <v>0</v>
      </c>
      <c r="O184" s="87">
        <f t="shared" ref="O184:O190" si="158">Q184-P184</f>
        <v>1037.1600000000001</v>
      </c>
      <c r="P184" s="85">
        <f t="shared" ref="P184:P190" si="159">ROUND(H184*N184,2)</f>
        <v>0</v>
      </c>
      <c r="Q184" s="88">
        <f t="shared" ref="Q184:Q190" si="160">ROUND(J184*H184,2)</f>
        <v>1037.1600000000001</v>
      </c>
      <c r="R184" s="76"/>
      <c r="S184" s="89"/>
      <c r="U184" s="89"/>
      <c r="Z184" s="90"/>
      <c r="AC184" s="91"/>
      <c r="AF184" s="76"/>
      <c r="AH184" s="76"/>
    </row>
    <row r="185" spans="1:34" ht="24" outlineLevel="1" x14ac:dyDescent="0.2">
      <c r="A185" s="1">
        <f t="shared" ref="A185:A190" si="161">A184+1</f>
        <v>2</v>
      </c>
      <c r="B185" s="77" t="str">
        <f t="shared" ref="B185:B190" si="162">CONCATENATE($B$183,".",A185)</f>
        <v>17.2</v>
      </c>
      <c r="C185" s="119" t="s">
        <v>27</v>
      </c>
      <c r="D185" s="114">
        <v>99803</v>
      </c>
      <c r="E185" s="80" t="s">
        <v>6</v>
      </c>
      <c r="F185" s="81" t="s">
        <v>181</v>
      </c>
      <c r="G185" s="82" t="s">
        <v>33</v>
      </c>
      <c r="H185" s="83">
        <v>91.78</v>
      </c>
      <c r="I185" s="84">
        <v>2.23</v>
      </c>
      <c r="J185" s="85">
        <f t="shared" si="154"/>
        <v>2.73</v>
      </c>
      <c r="K185" s="85">
        <f t="shared" si="155"/>
        <v>0.52</v>
      </c>
      <c r="L185" s="86">
        <v>1.71</v>
      </c>
      <c r="M185" s="87">
        <f t="shared" si="156"/>
        <v>0.64000000000000012</v>
      </c>
      <c r="N185" s="85">
        <f t="shared" si="157"/>
        <v>2.09</v>
      </c>
      <c r="O185" s="87">
        <f t="shared" si="158"/>
        <v>58.740000000000009</v>
      </c>
      <c r="P185" s="85">
        <f t="shared" si="159"/>
        <v>191.82</v>
      </c>
      <c r="Q185" s="88">
        <f t="shared" si="160"/>
        <v>250.56</v>
      </c>
      <c r="R185" s="76"/>
      <c r="S185" s="89"/>
      <c r="U185" s="89"/>
      <c r="Z185" s="90"/>
      <c r="AC185" s="91"/>
      <c r="AF185" s="76"/>
      <c r="AH185" s="76"/>
    </row>
    <row r="186" spans="1:34" ht="24" outlineLevel="1" x14ac:dyDescent="0.2">
      <c r="A186" s="1">
        <f t="shared" si="161"/>
        <v>3</v>
      </c>
      <c r="B186" s="77" t="str">
        <f t="shared" si="162"/>
        <v>17.3</v>
      </c>
      <c r="C186" s="119" t="s">
        <v>27</v>
      </c>
      <c r="D186" s="114">
        <v>99806</v>
      </c>
      <c r="E186" s="80" t="s">
        <v>6</v>
      </c>
      <c r="F186" s="81" t="s">
        <v>182</v>
      </c>
      <c r="G186" s="82" t="s">
        <v>33</v>
      </c>
      <c r="H186" s="83">
        <v>72.23</v>
      </c>
      <c r="I186" s="84">
        <v>0.92</v>
      </c>
      <c r="J186" s="85">
        <f t="shared" si="154"/>
        <v>1.1200000000000001</v>
      </c>
      <c r="K186" s="85">
        <f t="shared" si="155"/>
        <v>0.21000000000000008</v>
      </c>
      <c r="L186" s="86">
        <v>0.71</v>
      </c>
      <c r="M186" s="87">
        <f t="shared" si="156"/>
        <v>0.25000000000000011</v>
      </c>
      <c r="N186" s="85">
        <f t="shared" si="157"/>
        <v>0.87</v>
      </c>
      <c r="O186" s="87">
        <f t="shared" si="158"/>
        <v>18.060000000000002</v>
      </c>
      <c r="P186" s="85">
        <f t="shared" si="159"/>
        <v>62.84</v>
      </c>
      <c r="Q186" s="88">
        <f t="shared" si="160"/>
        <v>80.900000000000006</v>
      </c>
      <c r="R186" s="76"/>
      <c r="S186" s="89"/>
      <c r="U186" s="89"/>
      <c r="Z186" s="90"/>
      <c r="AC186" s="91"/>
      <c r="AF186" s="76"/>
      <c r="AH186" s="76"/>
    </row>
    <row r="187" spans="1:34" ht="24" outlineLevel="1" x14ac:dyDescent="0.2">
      <c r="A187" s="1">
        <f t="shared" si="161"/>
        <v>4</v>
      </c>
      <c r="B187" s="77" t="str">
        <f t="shared" si="162"/>
        <v>17.4</v>
      </c>
      <c r="C187" s="119" t="s">
        <v>27</v>
      </c>
      <c r="D187" s="114">
        <v>99821</v>
      </c>
      <c r="E187" s="80" t="s">
        <v>6</v>
      </c>
      <c r="F187" s="81" t="s">
        <v>183</v>
      </c>
      <c r="G187" s="82" t="s">
        <v>33</v>
      </c>
      <c r="H187" s="83">
        <v>28.25</v>
      </c>
      <c r="I187" s="84">
        <v>3.41</v>
      </c>
      <c r="J187" s="85">
        <f t="shared" si="154"/>
        <v>4.17</v>
      </c>
      <c r="K187" s="85">
        <f t="shared" si="155"/>
        <v>1.82</v>
      </c>
      <c r="L187" s="86">
        <v>1.59</v>
      </c>
      <c r="M187" s="87">
        <f t="shared" si="156"/>
        <v>2.23</v>
      </c>
      <c r="N187" s="85">
        <f t="shared" si="157"/>
        <v>1.94</v>
      </c>
      <c r="O187" s="87">
        <f t="shared" si="158"/>
        <v>62.989999999999995</v>
      </c>
      <c r="P187" s="85">
        <f t="shared" si="159"/>
        <v>54.81</v>
      </c>
      <c r="Q187" s="88">
        <f t="shared" si="160"/>
        <v>117.8</v>
      </c>
      <c r="R187" s="76"/>
      <c r="S187" s="89"/>
      <c r="U187" s="89"/>
      <c r="Z187" s="90"/>
      <c r="AA187" s="125"/>
      <c r="AC187" s="91"/>
      <c r="AF187" s="76"/>
      <c r="AH187" s="76"/>
    </row>
    <row r="188" spans="1:34" ht="24" outlineLevel="1" x14ac:dyDescent="0.2">
      <c r="A188" s="1">
        <f t="shared" si="161"/>
        <v>5</v>
      </c>
      <c r="B188" s="77" t="str">
        <f t="shared" si="162"/>
        <v>17.5</v>
      </c>
      <c r="C188" s="119" t="s">
        <v>27</v>
      </c>
      <c r="D188" s="114">
        <v>99825</v>
      </c>
      <c r="E188" s="80" t="s">
        <v>6</v>
      </c>
      <c r="F188" s="81" t="s">
        <v>184</v>
      </c>
      <c r="G188" s="82" t="s">
        <v>33</v>
      </c>
      <c r="H188" s="83">
        <v>3.15</v>
      </c>
      <c r="I188" s="84">
        <v>3.96</v>
      </c>
      <c r="J188" s="85">
        <f t="shared" si="154"/>
        <v>4.84</v>
      </c>
      <c r="K188" s="85">
        <f t="shared" si="155"/>
        <v>1.94</v>
      </c>
      <c r="L188" s="86">
        <v>2.02</v>
      </c>
      <c r="M188" s="87">
        <f t="shared" si="156"/>
        <v>2.3699999999999997</v>
      </c>
      <c r="N188" s="85">
        <f t="shared" si="157"/>
        <v>2.4700000000000002</v>
      </c>
      <c r="O188" s="87">
        <f t="shared" si="158"/>
        <v>7.47</v>
      </c>
      <c r="P188" s="85">
        <f t="shared" si="159"/>
        <v>7.78</v>
      </c>
      <c r="Q188" s="88">
        <f t="shared" si="160"/>
        <v>15.25</v>
      </c>
      <c r="R188" s="76"/>
      <c r="S188" s="89"/>
      <c r="U188" s="89"/>
      <c r="Z188" s="90"/>
      <c r="AC188" s="91"/>
      <c r="AF188" s="76"/>
      <c r="AH188" s="76"/>
    </row>
    <row r="189" spans="1:34" ht="24" outlineLevel="1" x14ac:dyDescent="0.2">
      <c r="A189" s="1">
        <f t="shared" si="161"/>
        <v>6</v>
      </c>
      <c r="B189" s="77" t="str">
        <f t="shared" si="162"/>
        <v>17.6</v>
      </c>
      <c r="C189" s="119" t="s">
        <v>27</v>
      </c>
      <c r="D189" s="114">
        <v>99826</v>
      </c>
      <c r="E189" s="80" t="s">
        <v>6</v>
      </c>
      <c r="F189" s="81" t="s">
        <v>185</v>
      </c>
      <c r="G189" s="82" t="s">
        <v>33</v>
      </c>
      <c r="H189" s="83">
        <v>73.64</v>
      </c>
      <c r="I189" s="84">
        <v>1.66</v>
      </c>
      <c r="J189" s="85">
        <f t="shared" si="154"/>
        <v>2.0299999999999998</v>
      </c>
      <c r="K189" s="85">
        <f t="shared" si="155"/>
        <v>0.3899999999999999</v>
      </c>
      <c r="L189" s="86">
        <v>1.27</v>
      </c>
      <c r="M189" s="87">
        <f t="shared" si="156"/>
        <v>0.47999999999999976</v>
      </c>
      <c r="N189" s="85">
        <f t="shared" si="157"/>
        <v>1.55</v>
      </c>
      <c r="O189" s="87">
        <f t="shared" si="158"/>
        <v>35.350000000000009</v>
      </c>
      <c r="P189" s="85">
        <f t="shared" si="159"/>
        <v>114.14</v>
      </c>
      <c r="Q189" s="88">
        <f t="shared" si="160"/>
        <v>149.49</v>
      </c>
      <c r="R189" s="76"/>
      <c r="S189" s="89"/>
      <c r="U189" s="89"/>
      <c r="Z189" s="90"/>
      <c r="AC189" s="91"/>
      <c r="AF189" s="76"/>
      <c r="AH189" s="76"/>
    </row>
    <row r="190" spans="1:34" ht="60" outlineLevel="1" x14ac:dyDescent="0.2">
      <c r="A190" s="1">
        <f t="shared" si="161"/>
        <v>7</v>
      </c>
      <c r="B190" s="77" t="str">
        <f t="shared" si="162"/>
        <v>17.7</v>
      </c>
      <c r="C190" s="119" t="s">
        <v>27</v>
      </c>
      <c r="D190" s="114">
        <v>100981</v>
      </c>
      <c r="E190" s="80" t="s">
        <v>6</v>
      </c>
      <c r="F190" s="81" t="s">
        <v>186</v>
      </c>
      <c r="G190" s="82" t="s">
        <v>41</v>
      </c>
      <c r="H190" s="83">
        <v>30.23</v>
      </c>
      <c r="I190" s="84">
        <v>10.06</v>
      </c>
      <c r="J190" s="85">
        <f t="shared" si="154"/>
        <v>12.3</v>
      </c>
      <c r="K190" s="85">
        <f t="shared" si="155"/>
        <v>8.14</v>
      </c>
      <c r="L190" s="86">
        <v>1.92</v>
      </c>
      <c r="M190" s="87">
        <f t="shared" si="156"/>
        <v>9.9500000000000011</v>
      </c>
      <c r="N190" s="85">
        <f t="shared" si="157"/>
        <v>2.35</v>
      </c>
      <c r="O190" s="87">
        <f t="shared" si="158"/>
        <v>300.78999999999996</v>
      </c>
      <c r="P190" s="85">
        <f t="shared" si="159"/>
        <v>71.040000000000006</v>
      </c>
      <c r="Q190" s="88">
        <f t="shared" si="160"/>
        <v>371.83</v>
      </c>
      <c r="R190" s="76"/>
      <c r="S190" s="89"/>
      <c r="U190" s="89"/>
      <c r="Z190" s="90"/>
      <c r="AC190" s="91"/>
      <c r="AF190" s="76"/>
      <c r="AH190" s="76"/>
    </row>
    <row r="191" spans="1:34" x14ac:dyDescent="0.2">
      <c r="B191" s="92"/>
      <c r="C191" s="121"/>
      <c r="D191" s="122"/>
      <c r="E191" s="70"/>
      <c r="F191" s="95" t="s">
        <v>30</v>
      </c>
      <c r="G191" s="72"/>
      <c r="H191" s="96"/>
      <c r="I191" s="85"/>
      <c r="J191" s="85"/>
      <c r="K191" s="85"/>
      <c r="L191" s="85"/>
      <c r="M191" s="85"/>
      <c r="N191" s="85"/>
      <c r="O191" s="97">
        <f>SUM(O184:O190)</f>
        <v>1520.56</v>
      </c>
      <c r="P191" s="98">
        <f>SUM(P184:P190)</f>
        <v>502.43</v>
      </c>
      <c r="Q191" s="99">
        <f>SUM(Q184:Q190)</f>
        <v>2022.99</v>
      </c>
      <c r="Z191" s="90"/>
    </row>
    <row r="192" spans="1:34" ht="13.5" thickBot="1" x14ac:dyDescent="0.25">
      <c r="B192" s="136"/>
      <c r="C192" s="137"/>
      <c r="D192" s="138"/>
      <c r="E192" s="139"/>
      <c r="F192" s="140" t="s">
        <v>187</v>
      </c>
      <c r="G192" s="141"/>
      <c r="H192" s="142"/>
      <c r="I192" s="142"/>
      <c r="J192" s="142"/>
      <c r="K192" s="142"/>
      <c r="L192" s="142"/>
      <c r="M192" s="142"/>
      <c r="N192" s="142"/>
      <c r="O192" s="143">
        <f t="shared" ref="O192:P192" si="163">O20+O14+O27+O42+O49+O56+O68+O92+O108+O126+O132+O141+O150+O158+O173+O181+O191</f>
        <v>257946.03999999995</v>
      </c>
      <c r="P192" s="144">
        <f t="shared" si="163"/>
        <v>53987.399999999994</v>
      </c>
      <c r="Q192" s="145">
        <f>Q20+Q14+Q27+Q42+Q49+Q56+Q68+Q92+Q108+Q126+Q132+Q141+Q150+Q158+Q173+Q181+Q191</f>
        <v>311933.43999999994</v>
      </c>
      <c r="S192" s="89"/>
      <c r="W192" s="89"/>
      <c r="X192" s="89"/>
    </row>
    <row r="194" spans="1:30" x14ac:dyDescent="0.2">
      <c r="F194" s="146" t="s">
        <v>188</v>
      </c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</row>
    <row r="195" spans="1:30" x14ac:dyDescent="0.2">
      <c r="F195" s="4" t="str">
        <f>"* Valores unitários retirados da vigente SINAPI ("&amp;(TEXT(T6,"mmmm"))&amp;" "&amp;(TEXT(T6,"aaaa"))&amp;"). Sem desoneração. Data de referência técnica: "&amp;(TEXT(U6,"dd/mm/aa"))</f>
        <v>* Valores unitários retirados da vigente SINAPI (outubro 2024). Sem desoneração. Data de referência técnica: 11/11/24</v>
      </c>
      <c r="AD195" s="7"/>
    </row>
    <row r="196" spans="1:30" x14ac:dyDescent="0.2">
      <c r="A196" s="1">
        <f>A13+A19+A26+A41+A48+A55+A67+A91+A107+A125+A131+A140+A149+A157+A172+A180+A190</f>
        <v>125</v>
      </c>
      <c r="B196" s="147"/>
      <c r="F196" s="146" t="str">
        <f>"* Taxa de BDI inclusos nos preços totais dos serviços, de "&amp;(Q9*100)&amp;"%"</f>
        <v>* Taxa de BDI inclusos nos preços totais dos serviços, de 22,23%</v>
      </c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</row>
    <row r="197" spans="1:30" x14ac:dyDescent="0.2">
      <c r="A197" s="1">
        <f>A14+A20+A27+A42+A49+A56+A68+A92+A108+A126+A132+A141+A150+A158+A173+A181+A191</f>
        <v>0</v>
      </c>
      <c r="F197" s="148" t="s">
        <v>189</v>
      </c>
    </row>
    <row r="198" spans="1:30" x14ac:dyDescent="0.2">
      <c r="F198" s="148"/>
    </row>
    <row r="200" spans="1:30" ht="12.75" customHeight="1" x14ac:dyDescent="0.2">
      <c r="B200" s="149">
        <f ca="1">TODAY()</f>
        <v>45812</v>
      </c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</row>
    <row r="201" spans="1:30" x14ac:dyDescent="0.2">
      <c r="D201" s="150"/>
      <c r="E201" s="150"/>
      <c r="F201" s="151"/>
      <c r="G201" s="150"/>
      <c r="H201" s="151"/>
      <c r="I201" s="151"/>
      <c r="J201" s="151"/>
      <c r="K201" s="151"/>
      <c r="M201" s="151"/>
    </row>
    <row r="202" spans="1:30" x14ac:dyDescent="0.2">
      <c r="D202" s="150"/>
      <c r="E202" s="150"/>
      <c r="F202" s="151"/>
      <c r="G202" s="150"/>
      <c r="H202" s="151"/>
      <c r="I202" s="151"/>
      <c r="J202" s="151"/>
      <c r="K202" s="151"/>
      <c r="M202" s="151"/>
    </row>
    <row r="203" spans="1:30" x14ac:dyDescent="0.2">
      <c r="M203" s="151"/>
    </row>
    <row r="204" spans="1:30" ht="12.75" customHeight="1" x14ac:dyDescent="0.2">
      <c r="D204" s="152"/>
      <c r="E204" s="152"/>
      <c r="F204" s="152"/>
      <c r="J204" s="153" t="s">
        <v>190</v>
      </c>
      <c r="O204" s="37"/>
    </row>
    <row r="205" spans="1:30" ht="12.75" customHeight="1" x14ac:dyDescent="0.2">
      <c r="D205" s="154"/>
      <c r="E205" s="154"/>
      <c r="F205" s="154"/>
      <c r="J205" s="155" t="s">
        <v>191</v>
      </c>
      <c r="O205" s="5"/>
    </row>
    <row r="219" spans="6:6" x14ac:dyDescent="0.2">
      <c r="F219"/>
    </row>
    <row r="227" spans="13:13" x14ac:dyDescent="0.2">
      <c r="M227"/>
    </row>
  </sheetData>
  <protectedRanges>
    <protectedRange sqref="J204:J205" name="Assinatura"/>
    <protectedRange sqref="I13:I190" name="Valor unitário sem BDI"/>
    <protectedRange sqref="E2" name="Nome da empresa"/>
  </protectedRanges>
  <mergeCells count="71">
    <mergeCell ref="B200:Q200"/>
    <mergeCell ref="C182:D182"/>
    <mergeCell ref="C183:D183"/>
    <mergeCell ref="C191:D191"/>
    <mergeCell ref="C192:D192"/>
    <mergeCell ref="F194:P194"/>
    <mergeCell ref="F196:P196"/>
    <mergeCell ref="C159:D159"/>
    <mergeCell ref="C160:D160"/>
    <mergeCell ref="C173:D173"/>
    <mergeCell ref="C174:D174"/>
    <mergeCell ref="C175:D175"/>
    <mergeCell ref="C181:D181"/>
    <mergeCell ref="C142:D142"/>
    <mergeCell ref="C143:D143"/>
    <mergeCell ref="C150:D150"/>
    <mergeCell ref="C151:D151"/>
    <mergeCell ref="C152:D152"/>
    <mergeCell ref="C158:D158"/>
    <mergeCell ref="C127:D127"/>
    <mergeCell ref="C128:D128"/>
    <mergeCell ref="C132:D132"/>
    <mergeCell ref="C133:D133"/>
    <mergeCell ref="C134:D134"/>
    <mergeCell ref="C141:D141"/>
    <mergeCell ref="C93:D93"/>
    <mergeCell ref="C94:D94"/>
    <mergeCell ref="C108:D108"/>
    <mergeCell ref="C109:D109"/>
    <mergeCell ref="C110:D110"/>
    <mergeCell ref="C126:D126"/>
    <mergeCell ref="C57:D57"/>
    <mergeCell ref="C58:D58"/>
    <mergeCell ref="C68:D68"/>
    <mergeCell ref="C69:D69"/>
    <mergeCell ref="C70:D70"/>
    <mergeCell ref="C92:D92"/>
    <mergeCell ref="C43:D43"/>
    <mergeCell ref="C44:D44"/>
    <mergeCell ref="C49:D49"/>
    <mergeCell ref="C50:D50"/>
    <mergeCell ref="C51:D51"/>
    <mergeCell ref="C56:D56"/>
    <mergeCell ref="C21:D21"/>
    <mergeCell ref="C22:D22"/>
    <mergeCell ref="C27:D27"/>
    <mergeCell ref="C28:D28"/>
    <mergeCell ref="C29:D29"/>
    <mergeCell ref="C42:D42"/>
    <mergeCell ref="W10:X10"/>
    <mergeCell ref="C12:D12"/>
    <mergeCell ref="C14:D14"/>
    <mergeCell ref="C15:D15"/>
    <mergeCell ref="C16:D16"/>
    <mergeCell ref="C20:D20"/>
    <mergeCell ref="K10:L10"/>
    <mergeCell ref="M10:N10"/>
    <mergeCell ref="O10:P10"/>
    <mergeCell ref="Q10:Q11"/>
    <mergeCell ref="S10:T10"/>
    <mergeCell ref="U10:V10"/>
    <mergeCell ref="B2:D2"/>
    <mergeCell ref="E2:Q2"/>
    <mergeCell ref="B4:Q4"/>
    <mergeCell ref="B10:B11"/>
    <mergeCell ref="C10:D11"/>
    <mergeCell ref="E10:E11"/>
    <mergeCell ref="F10:F11"/>
    <mergeCell ref="G10:G11"/>
    <mergeCell ref="H10:H11"/>
    <mergeCell ref="I10:J10"/>
  </mergeCells>
  <conditionalFormatting sqref="F17:F19">
    <cfRule type="expression" dxfId="52" priority="53" stopIfTrue="1">
      <formula>#REF!=1</formula>
    </cfRule>
  </conditionalFormatting>
  <conditionalFormatting sqref="F21">
    <cfRule type="expression" dxfId="51" priority="52" stopIfTrue="1">
      <formula>#REF!=1</formula>
    </cfRule>
  </conditionalFormatting>
  <conditionalFormatting sqref="F28 F119:F125">
    <cfRule type="expression" dxfId="50" priority="51" stopIfTrue="1">
      <formula>#REF!=1</formula>
    </cfRule>
  </conditionalFormatting>
  <conditionalFormatting sqref="F13">
    <cfRule type="expression" dxfId="49" priority="50" stopIfTrue="1">
      <formula>#REF!=1</formula>
    </cfRule>
  </conditionalFormatting>
  <conditionalFormatting sqref="F23:F26">
    <cfRule type="expression" dxfId="48" priority="49" stopIfTrue="1">
      <formula>#REF!=1</formula>
    </cfRule>
  </conditionalFormatting>
  <conditionalFormatting sqref="F30:F41">
    <cfRule type="expression" dxfId="47" priority="48" stopIfTrue="1">
      <formula>#REF!=1</formula>
    </cfRule>
  </conditionalFormatting>
  <conditionalFormatting sqref="F43">
    <cfRule type="expression" dxfId="46" priority="47" stopIfTrue="1">
      <formula>#REF!=1</formula>
    </cfRule>
  </conditionalFormatting>
  <conditionalFormatting sqref="F45:F48">
    <cfRule type="expression" dxfId="45" priority="46" stopIfTrue="1">
      <formula>#REF!=1</formula>
    </cfRule>
  </conditionalFormatting>
  <conditionalFormatting sqref="F50">
    <cfRule type="expression" dxfId="44" priority="45" stopIfTrue="1">
      <formula>#REF!=1</formula>
    </cfRule>
  </conditionalFormatting>
  <conditionalFormatting sqref="F52:F55">
    <cfRule type="expression" dxfId="43" priority="44" stopIfTrue="1">
      <formula>#REF!=1</formula>
    </cfRule>
  </conditionalFormatting>
  <conditionalFormatting sqref="F57">
    <cfRule type="expression" dxfId="42" priority="43" stopIfTrue="1">
      <formula>#REF!=1</formula>
    </cfRule>
  </conditionalFormatting>
  <conditionalFormatting sqref="F60:F61 F63:F64 F66:F67">
    <cfRule type="expression" dxfId="41" priority="42" stopIfTrue="1">
      <formula>#REF!=1</formula>
    </cfRule>
  </conditionalFormatting>
  <conditionalFormatting sqref="F69">
    <cfRule type="expression" dxfId="40" priority="41" stopIfTrue="1">
      <formula>#REF!=1</formula>
    </cfRule>
  </conditionalFormatting>
  <conditionalFormatting sqref="F71:F91">
    <cfRule type="expression" dxfId="39" priority="40" stopIfTrue="1">
      <formula>#REF!=1</formula>
    </cfRule>
  </conditionalFormatting>
  <conditionalFormatting sqref="F93">
    <cfRule type="expression" dxfId="38" priority="39" stopIfTrue="1">
      <formula>#REF!=1</formula>
    </cfRule>
  </conditionalFormatting>
  <conditionalFormatting sqref="F95:F107">
    <cfRule type="expression" dxfId="37" priority="38" stopIfTrue="1">
      <formula>#REF!=1</formula>
    </cfRule>
  </conditionalFormatting>
  <conditionalFormatting sqref="F109">
    <cfRule type="expression" dxfId="36" priority="37" stopIfTrue="1">
      <formula>#REF!=1</formula>
    </cfRule>
  </conditionalFormatting>
  <conditionalFormatting sqref="F112:F117">
    <cfRule type="expression" dxfId="35" priority="36" stopIfTrue="1">
      <formula>#REF!=1</formula>
    </cfRule>
  </conditionalFormatting>
  <conditionalFormatting sqref="F127">
    <cfRule type="expression" dxfId="34" priority="35" stopIfTrue="1">
      <formula>#REF!=1</formula>
    </cfRule>
  </conditionalFormatting>
  <conditionalFormatting sqref="F129:F131">
    <cfRule type="expression" dxfId="33" priority="34" stopIfTrue="1">
      <formula>#REF!=1</formula>
    </cfRule>
  </conditionalFormatting>
  <conditionalFormatting sqref="F133">
    <cfRule type="expression" dxfId="32" priority="33" stopIfTrue="1">
      <formula>#REF!=1</formula>
    </cfRule>
  </conditionalFormatting>
  <conditionalFormatting sqref="F135:F140 G139">
    <cfRule type="expression" dxfId="31" priority="32" stopIfTrue="1">
      <formula>#REF!=1</formula>
    </cfRule>
  </conditionalFormatting>
  <conditionalFormatting sqref="F142">
    <cfRule type="expression" dxfId="30" priority="31" stopIfTrue="1">
      <formula>#REF!=1</formula>
    </cfRule>
  </conditionalFormatting>
  <conditionalFormatting sqref="F144:F149">
    <cfRule type="expression" dxfId="29" priority="30" stopIfTrue="1">
      <formula>#REF!=1</formula>
    </cfRule>
  </conditionalFormatting>
  <conditionalFormatting sqref="F151">
    <cfRule type="expression" dxfId="28" priority="29" stopIfTrue="1">
      <formula>#REF!=1</formula>
    </cfRule>
  </conditionalFormatting>
  <conditionalFormatting sqref="F153:F157">
    <cfRule type="expression" dxfId="27" priority="28" stopIfTrue="1">
      <formula>#REF!=1</formula>
    </cfRule>
  </conditionalFormatting>
  <conditionalFormatting sqref="F159">
    <cfRule type="expression" dxfId="26" priority="27" stopIfTrue="1">
      <formula>#REF!=1</formula>
    </cfRule>
  </conditionalFormatting>
  <conditionalFormatting sqref="F161:F172">
    <cfRule type="expression" dxfId="25" priority="26" stopIfTrue="1">
      <formula>#REF!=1</formula>
    </cfRule>
  </conditionalFormatting>
  <conditionalFormatting sqref="F174">
    <cfRule type="expression" dxfId="24" priority="25" stopIfTrue="1">
      <formula>#REF!=1</formula>
    </cfRule>
  </conditionalFormatting>
  <conditionalFormatting sqref="F176:F180">
    <cfRule type="expression" dxfId="23" priority="24" stopIfTrue="1">
      <formula>#REF!=1</formula>
    </cfRule>
  </conditionalFormatting>
  <conditionalFormatting sqref="F182">
    <cfRule type="expression" dxfId="22" priority="23" stopIfTrue="1">
      <formula>#REF!=1</formula>
    </cfRule>
  </conditionalFormatting>
  <conditionalFormatting sqref="F183">
    <cfRule type="expression" dxfId="21" priority="22" stopIfTrue="1">
      <formula>#REF!=1</formula>
    </cfRule>
  </conditionalFormatting>
  <conditionalFormatting sqref="F184:F190">
    <cfRule type="expression" dxfId="20" priority="21" stopIfTrue="1">
      <formula>#REF!=1</formula>
    </cfRule>
  </conditionalFormatting>
  <conditionalFormatting sqref="F22">
    <cfRule type="expression" dxfId="19" priority="20" stopIfTrue="1">
      <formula>#REF!=1</formula>
    </cfRule>
  </conditionalFormatting>
  <conditionalFormatting sqref="F29">
    <cfRule type="expression" dxfId="18" priority="19" stopIfTrue="1">
      <formula>#REF!=1</formula>
    </cfRule>
  </conditionalFormatting>
  <conditionalFormatting sqref="F44">
    <cfRule type="expression" dxfId="17" priority="18" stopIfTrue="1">
      <formula>#REF!=1</formula>
    </cfRule>
  </conditionalFormatting>
  <conditionalFormatting sqref="F51">
    <cfRule type="expression" dxfId="16" priority="17" stopIfTrue="1">
      <formula>#REF!=1</formula>
    </cfRule>
  </conditionalFormatting>
  <conditionalFormatting sqref="F58">
    <cfRule type="expression" dxfId="15" priority="16" stopIfTrue="1">
      <formula>#REF!=1</formula>
    </cfRule>
  </conditionalFormatting>
  <conditionalFormatting sqref="F70">
    <cfRule type="expression" dxfId="14" priority="15" stopIfTrue="1">
      <formula>#REF!=1</formula>
    </cfRule>
  </conditionalFormatting>
  <conditionalFormatting sqref="F94">
    <cfRule type="expression" dxfId="13" priority="14" stopIfTrue="1">
      <formula>#REF!=1</formula>
    </cfRule>
  </conditionalFormatting>
  <conditionalFormatting sqref="F110">
    <cfRule type="expression" dxfId="12" priority="13" stopIfTrue="1">
      <formula>#REF!=1</formula>
    </cfRule>
  </conditionalFormatting>
  <conditionalFormatting sqref="F128">
    <cfRule type="expression" dxfId="11" priority="12" stopIfTrue="1">
      <formula>#REF!=1</formula>
    </cfRule>
  </conditionalFormatting>
  <conditionalFormatting sqref="F134">
    <cfRule type="expression" dxfId="10" priority="11" stopIfTrue="1">
      <formula>#REF!=1</formula>
    </cfRule>
  </conditionalFormatting>
  <conditionalFormatting sqref="F143">
    <cfRule type="expression" dxfId="9" priority="10" stopIfTrue="1">
      <formula>#REF!=1</formula>
    </cfRule>
  </conditionalFormatting>
  <conditionalFormatting sqref="F152">
    <cfRule type="expression" dxfId="8" priority="9" stopIfTrue="1">
      <formula>#REF!=1</formula>
    </cfRule>
  </conditionalFormatting>
  <conditionalFormatting sqref="F160">
    <cfRule type="expression" dxfId="7" priority="8" stopIfTrue="1">
      <formula>#REF!=1</formula>
    </cfRule>
  </conditionalFormatting>
  <conditionalFormatting sqref="F175">
    <cfRule type="expression" dxfId="6" priority="7" stopIfTrue="1">
      <formula>#REF!=1</formula>
    </cfRule>
  </conditionalFormatting>
  <conditionalFormatting sqref="F59">
    <cfRule type="expression" dxfId="5" priority="6" stopIfTrue="1">
      <formula>#REF!=1</formula>
    </cfRule>
  </conditionalFormatting>
  <conditionalFormatting sqref="F62">
    <cfRule type="expression" dxfId="4" priority="5" stopIfTrue="1">
      <formula>#REF!=1</formula>
    </cfRule>
  </conditionalFormatting>
  <conditionalFormatting sqref="F65">
    <cfRule type="expression" dxfId="3" priority="4" stopIfTrue="1">
      <formula>#REF!=1</formula>
    </cfRule>
  </conditionalFormatting>
  <conditionalFormatting sqref="F111">
    <cfRule type="expression" dxfId="2" priority="3" stopIfTrue="1">
      <formula>#REF!=1</formula>
    </cfRule>
  </conditionalFormatting>
  <conditionalFormatting sqref="F118">
    <cfRule type="expression" dxfId="1" priority="2" stopIfTrue="1">
      <formula>#REF!=1</formula>
    </cfRule>
  </conditionalFormatting>
  <conditionalFormatting sqref="F15">
    <cfRule type="expression" dxfId="0" priority="1" stopIfTrue="1">
      <formula>#REF!=1</formula>
    </cfRule>
  </conditionalFormatting>
  <dataValidations count="2">
    <dataValidation type="list" allowBlank="1" showInputMessage="1" showErrorMessage="1" sqref="E17:E19 E176:E180 E13 E23:E26 E30:E41 E45:E48 E52:E55 E60:E67 E71:E91 E95:E107 E112:E125 E129:E131 E135:E140 E184:E190 E157 E161:E172 E153:E155 E144:E149" xr:uid="{B1A7D6EA-EFCE-44DC-B29A-0F81907D8C0D}">
      <formula1>"SINAPI,SICRO"</formula1>
    </dataValidation>
    <dataValidation type="list" allowBlank="1" showInputMessage="1" showErrorMessage="1" sqref="E156" xr:uid="{40C7A647-8F84-46A4-B984-B99C1A64B5D1}">
      <formula1>"SINAPI,SICRO,MERCADO"</formula1>
    </dataValidation>
  </dataValidations>
  <printOptions horizontalCentered="1"/>
  <pageMargins left="0.23622047244094491" right="0.23622047244094491" top="0.59055118110236227" bottom="0.55118110236220474" header="0.31496062992125984" footer="0.31496062992125984"/>
  <pageSetup paperSize="9" scale="61" fitToHeight="0" pageOrder="overThenDown" orientation="landscape" horizontalDpi="0" verticalDpi="0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04</dc:creator>
  <cp:lastModifiedBy>Obras 04</cp:lastModifiedBy>
  <dcterms:created xsi:type="dcterms:W3CDTF">2025-06-04T11:51:30Z</dcterms:created>
  <dcterms:modified xsi:type="dcterms:W3CDTF">2025-06-04T11:53:05Z</dcterms:modified>
</cp:coreProperties>
</file>