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ras\07_OBRAS E PROJETOS\2025\Reforma - CRAS\1- PROJETO\Licitação\"/>
    </mc:Choice>
  </mc:AlternateContent>
  <xr:revisionPtr revIDLastSave="0" documentId="8_{4F0C5A96-8E35-42B3-94D1-6D3B6C8B2109}" xr6:coauthVersionLast="47" xr6:coauthVersionMax="47" xr10:uidLastSave="{00000000-0000-0000-0000-000000000000}"/>
  <bookViews>
    <workbookView xWindow="-120" yWindow="-120" windowWidth="29040" windowHeight="15840" xr2:uid="{26F80E50-C653-4D77-90F7-E668D0902AEF}"/>
  </bookViews>
  <sheets>
    <sheet name="Composição" sheetId="1" r:id="rId1"/>
  </sheets>
  <definedNames>
    <definedName name="_xlnm.Print_Area" localSheetId="0">Composição!$C$2:$R$105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6" i="1" l="1"/>
  <c r="D96" i="1"/>
  <c r="O95" i="1"/>
  <c r="O97" i="1" s="1"/>
  <c r="N95" i="1" s="1"/>
  <c r="M92" i="1"/>
  <c r="M91" i="1"/>
  <c r="M90" i="1"/>
  <c r="M89" i="1"/>
  <c r="M88" i="1"/>
  <c r="M87" i="1"/>
  <c r="M86" i="1"/>
  <c r="F86" i="1"/>
  <c r="O78" i="1"/>
  <c r="O79" i="1" s="1"/>
  <c r="O77" i="1"/>
  <c r="M74" i="1"/>
  <c r="M73" i="1"/>
  <c r="M72" i="1"/>
  <c r="M71" i="1"/>
  <c r="M70" i="1"/>
  <c r="M69" i="1"/>
  <c r="F69" i="1" s="1"/>
  <c r="O61" i="1"/>
  <c r="O62" i="1" s="1"/>
  <c r="O60" i="1"/>
  <c r="M57" i="1"/>
  <c r="M56" i="1"/>
  <c r="M55" i="1"/>
  <c r="M54" i="1"/>
  <c r="M53" i="1"/>
  <c r="M52" i="1"/>
  <c r="M51" i="1"/>
  <c r="M50" i="1"/>
  <c r="M49" i="1"/>
  <c r="M48" i="1"/>
  <c r="F48" i="1" s="1"/>
  <c r="O40" i="1"/>
  <c r="O41" i="1" s="1"/>
  <c r="N40" i="1" s="1"/>
  <c r="O39" i="1"/>
  <c r="M36" i="1"/>
  <c r="M35" i="1"/>
  <c r="M34" i="1"/>
  <c r="F34" i="1"/>
  <c r="B33" i="1"/>
  <c r="B47" i="1" s="1"/>
  <c r="O26" i="1"/>
  <c r="O25" i="1"/>
  <c r="M22" i="1"/>
  <c r="M21" i="1"/>
  <c r="M20" i="1"/>
  <c r="M19" i="1"/>
  <c r="F19" i="1" s="1"/>
  <c r="B18" i="1"/>
  <c r="C19" i="1" s="1"/>
  <c r="O11" i="1"/>
  <c r="O12" i="1" s="1"/>
  <c r="O10" i="1"/>
  <c r="N10" i="1" s="1"/>
  <c r="M7" i="1"/>
  <c r="M6" i="1"/>
  <c r="F6" i="1"/>
  <c r="C6" i="1"/>
  <c r="N60" i="1" l="1"/>
  <c r="N78" i="1"/>
  <c r="N77" i="1"/>
  <c r="N79" i="1" s="1"/>
  <c r="C48" i="1"/>
  <c r="B68" i="1"/>
  <c r="N39" i="1"/>
  <c r="N41" i="1" s="1"/>
  <c r="N96" i="1"/>
  <c r="N97" i="1" s="1"/>
  <c r="N11" i="1"/>
  <c r="N12" i="1" s="1"/>
  <c r="O27" i="1"/>
  <c r="N25" i="1" s="1"/>
  <c r="C34" i="1"/>
  <c r="N61" i="1"/>
  <c r="B85" i="1" l="1"/>
  <c r="C86" i="1" s="1"/>
  <c r="C69" i="1"/>
  <c r="N62" i="1"/>
  <c r="N26" i="1"/>
  <c r="N27" i="1" s="1"/>
</calcChain>
</file>

<file path=xl/sharedStrings.xml><?xml version="1.0" encoding="utf-8"?>
<sst xmlns="http://schemas.openxmlformats.org/spreadsheetml/2006/main" count="244" uniqueCount="84">
  <si>
    <t>TABELA SINAPI (102185 MODIFICADA)</t>
  </si>
  <si>
    <t>Fonte</t>
  </si>
  <si>
    <t>Referência</t>
  </si>
  <si>
    <t>Data</t>
  </si>
  <si>
    <t>SINAPI</t>
  </si>
  <si>
    <t>SICRO</t>
  </si>
  <si>
    <t>CODIGO DA COMPOSICAO</t>
  </si>
  <si>
    <t>DESCRICAO DA COMPOSICAO</t>
  </si>
  <si>
    <t>UNIDADE</t>
  </si>
  <si>
    <t>CUSTO TOTAL</t>
  </si>
  <si>
    <t>TIPO ITEM</t>
  </si>
  <si>
    <t>CODIGO ITEM</t>
  </si>
  <si>
    <t>DESCRIÇÃO ITEM</t>
  </si>
  <si>
    <t>UNIDADE ITEM</t>
  </si>
  <si>
    <t>COEFICIENTE</t>
  </si>
  <si>
    <t>PRECO UNITARIO</t>
  </si>
  <si>
    <t>MÃO DE OBRA</t>
  </si>
  <si>
    <t>MATERIAL</t>
  </si>
  <si>
    <t>INSTALAÇÃO DE PORTA DE ABRIR EM VIDRO TEMPERADO, 2 FOLHAS</t>
  </si>
  <si>
    <t>UN</t>
  </si>
  <si>
    <t>COMPOSIÇÃO</t>
  </si>
  <si>
    <t>SERVENTE COM ENCARGOS COMPLEMENTARES</t>
  </si>
  <si>
    <t>H</t>
  </si>
  <si>
    <t>VIDRACEIRO COM ENCARGOS COMPLEMENTARES</t>
  </si>
  <si>
    <t/>
  </si>
  <si>
    <t>PERCENTUAL</t>
  </si>
  <si>
    <t>VALOR</t>
  </si>
  <si>
    <t>MATERIAL + EQUIPAMENTO</t>
  </si>
  <si>
    <t>TOTAL</t>
  </si>
  <si>
    <t>TABELA SINAPI (101731 MODIFICADA)</t>
  </si>
  <si>
    <t>PISO EM PEDRA  ASSENTADO SOBRE ARGAMASSA 1:3 (CIMENTO E AREIA). AF_09/2020</t>
  </si>
  <si>
    <t>M2</t>
  </si>
  <si>
    <t>INSUMO</t>
  </si>
  <si>
    <t xml:space="preserve">PEDRA GRANITICA OU BASALTO, CACO, RETALHO, CAVACO, TIPO MIRACEMA, MADEIRA, PADUANA, RACHINHA, SANTA ISABEL OU OUTRAS SIMILARES, E= *1,0 A *2,0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</si>
  <si>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</si>
  <si>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ARGAMASSA TRAÇO 1:3 (EM VOLUME DE CIMENTO E AREIA MÉDIA ÚMIDA) PARA CONTRAPISO, PREPARO MECÂNICO COM BETONEIRA 400 L. AF_08/2019</t>
  </si>
  <si>
    <t>M3</t>
  </si>
  <si>
    <t>PEDREIRO COM ENCARGOS COMPLEMENTARES</t>
  </si>
  <si>
    <t>TABELA SINAPI (105555 MODIFICADA)</t>
  </si>
  <si>
    <t>BLOCO AUTÔNOMO DE ILUMINAÇÃO DE EMERGÊNCIA COM DOIS REFLETORES - FORNECIMENTO E INSTALAÇÃO. AF_09/2024</t>
  </si>
  <si>
    <t>AUXILIAR DE ELETRICISTA COM ENCARGOS COMPLEMENTARES</t>
  </si>
  <si>
    <t>ELETRICISTA COM ENCARGOS COMPLEMENTARES</t>
  </si>
  <si>
    <t>COT. 01</t>
  </si>
  <si>
    <t>BLOCO AUTONOMO DE ILUMINACAO DE EMERGENCIA, COM DOIS REFLETORES, 1200/ 2200 LUMENS, 6500 K, AUTONOMIA DE 6 H</t>
  </si>
  <si>
    <t>TABELA SINAPI (99847 MODIFICADA)</t>
  </si>
  <si>
    <t>GUARDA-CORPO DE AÇO GALVANIZADO DE 1,10M, DUPLO CORRIMÃO, MONTANTES TUBULARES DE 1.1/4" ESPAÇADOS 1,20M, TRAVESSA SUPERIOR DE 1.1/2", GRADIL DE TUBOS HORIZONTAIS DE 1" E VERTICAIS DE 3/4", FIXADO COM CHUMBADOR MECÂNICO. AF_04/2019 (COMPOSIÇÃO SEM CUSTO MODIFICADA)</t>
  </si>
  <si>
    <t>M</t>
  </si>
  <si>
    <t>SERRALHEIRO COM ENCARGOS COMPLEMENTARES</t>
  </si>
  <si>
    <t>AUXILIAR DE SERRALHEIRO COM ENCARGOS COMPLEMENTARES</t>
  </si>
  <si>
    <t>INSUMO SICRO</t>
  </si>
  <si>
    <t>M3939</t>
  </si>
  <si>
    <t>Barra redonda em aço SAE 1020 - D = 25,4 mm (1")</t>
  </si>
  <si>
    <t>m</t>
  </si>
  <si>
    <t xml:space="preserve">PARAFUSO DE ACO ZINCADO, TIPO CHUMBADOR PARABOLT, DIAMETRO 3/8", COMPRIMENTO 75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</si>
  <si>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</si>
  <si>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 xml:space="preserve">TUBO ACO GALVANIZADO COM COSTURA, CLASSE LEVE, DN 40 MM (1 1/2"), E = 3,00 MM, *3,48*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</si>
  <si>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</si>
  <si>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 xml:space="preserve">TUBO ACO GALVANIZADO COM COSTURA, CLASSE LEVE, DN 32 MM (1 1/4"), E = 2,65 MM, *2,71*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</si>
  <si>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ACO GALVANIZADO COM COSTURA, CLASSE LEVE, DN 25 MM (1"), E = 2,65 MM, *2,11*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</si>
  <si>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ACO GALVANIZADO COM COSTURA, CLASSE LEVE, DN 20 MM (3/4"), E = 2,25 MM, *1,3*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</si>
  <si>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ELETRODO REVESTIDO AWS - E6013, DIAMETRO IGUAL A 2,50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</si>
  <si>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KG    </t>
  </si>
  <si>
    <t xml:space="preserve">CHAPA DE ACO GROSSA, ASTM A36, E = 3/8" (9,53 MM) 74,69 KG/M2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</si>
  <si>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TABELA SINAPI (99858 MODIFICADA)</t>
  </si>
  <si>
    <t>CORRIMÃO DUPLO, DIÂMETRO EXTERNO = 1 1/2", EM AÇO GALVANIZADO. AF_04/2019  (COMPOSIÇÃO SEM CUSTO MODIFICADA)</t>
  </si>
  <si>
    <t xml:space="preserve">SUPORTE PARA CALHA DE 150 MM EM ACO GALVANIZADO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</si>
  <si>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NYLON SEM ABA S10, COM PARAFUSO DE 6,10 X 65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</si>
  <si>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TABELA SINAPI (100766 MODIFICADA)</t>
  </si>
  <si>
    <t>PAINEL FACHADA EM PERFIL "U" ENRIJECIDO, COM SOLDA MIG EXECUTADA EM FÁBRICA E INSTALAÇÃO COM GUINDASTE HIDRÁULICO AUTOPROPELIDO</t>
  </si>
  <si>
    <t>KG</t>
  </si>
  <si>
    <t xml:space="preserve">PERFIL "U" ENRIJECIDO, EM CHAPA DOBRADA DE ACO LAMINADO, E = 3,75 MM, H = 200 MM, L = 75 MM (9,94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</si>
  <si>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SICRO</t>
  </si>
  <si>
    <t>Solda tipo MIG/MAG manual</t>
  </si>
  <si>
    <t>kg</t>
  </si>
  <si>
    <t>AJUDANTE DE ESTRUTURA METÁLICA COM ENCARGOS COMPLEMENTARES</t>
  </si>
  <si>
    <t>MONTADOR DE ESTRUTURA METÁLICA COM ENCARGOS COMPLEMENTARES</t>
  </si>
  <si>
    <t>SOLDADOR COM ENCARGOS COMPLEMENTARES</t>
  </si>
  <si>
    <t>GUINDASTE HIDRÁULICO AUTOPROPELIDO, COM LANÇA TELESCÓPICA 40 M, CAPACIDADE MÁXIMA 60 T, POTÊNCIA 260 KW - CHP DIURNO. AF_03/2016</t>
  </si>
  <si>
    <t>CHP</t>
  </si>
  <si>
    <t>GUINDASTE HIDRÁULICO AUTOPROPELIDO, COM LANÇA TELESCÓPICA 40 M, CAPACIDADE MÁXIMA 60 T, POTÊNCIA 260 KW - CHI DIURNO. AF_03/2016</t>
  </si>
  <si>
    <t>CHI</t>
  </si>
  <si>
    <t>* Os serviços deverão ser seguidos conforme os projetos e o memorial descritivo.</t>
  </si>
  <si>
    <t>* Os custos de mobilização de máquinas e equipamentos para a realização dos serviços já estão inclusos e diluídos nos itens deste orçamento.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</si>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</sst>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0.0000000"/>
    <numFmt numFmtId="166" formatCode="0.00000"/>
    <numFmt numFmtId="167" formatCode="&quot;Nova Bassano,&quot;\ dd\ &quot;de&quot;\ mmmm\ &quot;de&quot;\ yyyy"/>
  </numFmts>
  <fonts count="6" x14ac:knownFonts="1"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2" fontId="1" fillId="3" borderId="7" xfId="1" applyNumberFormat="1" applyFill="1" applyBorder="1" applyAlignment="1">
      <alignment horizontal="center" vertical="center" wrapText="1"/>
    </xf>
    <xf numFmtId="0" fontId="1" fillId="3" borderId="7" xfId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165" fontId="2" fillId="4" borderId="7" xfId="1" applyNumberFormat="1" applyFont="1" applyFill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166" fontId="2" fillId="4" borderId="7" xfId="1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167" fontId="2" fillId="0" borderId="0" xfId="1" applyNumberFormat="1" applyFont="1" applyAlignment="1">
      <alignment horizontal="center" vertical="center" wrapText="1"/>
    </xf>
    <xf numFmtId="167" fontId="2" fillId="0" borderId="0" xfId="1" applyNumberFormat="1" applyFont="1" applyAlignment="1">
      <alignment horizontal="center" vertical="center" wrapText="1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2">
    <cellStyle name="Normal" xfId="0" builtinId="0"/>
    <cellStyle name="Normal 5" xfId="1" xr:uid="{8D345C3E-0CBB-4CA5-AAC8-74A8279EE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123824</xdr:colOff>
      <xdr:row>89</xdr:row>
      <xdr:rowOff>142875</xdr:rowOff>
    </xdr:from>
    <xdr:ext cx="1562101" cy="1057275"/>
    <xdr:sp macro="" textlink="">
      <xdr:nvSpPr>
        <xdr:cNvPr id="2" name="Shape 11">
          <a:extLst>
            <a:ext uri="{FF2B5EF4-FFF2-40B4-BE49-F238E27FC236}">
              <a16:creationId xmlns:a16="http://schemas.microsoft.com/office/drawing/2014/main" id="{96EE9A3D-4635-4AEA-915E-B3701EBC7A13}"/>
            </a:ext>
          </a:extLst>
        </xdr:cNvPr>
        <xdr:cNvSpPr/>
      </xdr:nvSpPr>
      <xdr:spPr>
        <a:xfrm>
          <a:off x="16754474" y="21231225"/>
          <a:ext cx="1562101" cy="1057275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RETIRADOS DA COMPOSIÇÃO SINAPI 100766 (OUTUBRO/2024)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4</xdr:row>
      <xdr:rowOff>9525</xdr:rowOff>
    </xdr:from>
    <xdr:ext cx="1562101" cy="1057275"/>
    <xdr:sp macro="" textlink="">
      <xdr:nvSpPr>
        <xdr:cNvPr id="3" name="Shape 11">
          <a:extLst>
            <a:ext uri="{FF2B5EF4-FFF2-40B4-BE49-F238E27FC236}">
              <a16:creationId xmlns:a16="http://schemas.microsoft.com/office/drawing/2014/main" id="{46A217C9-05E8-4FAB-81A1-C1A78AD75E56}"/>
            </a:ext>
          </a:extLst>
        </xdr:cNvPr>
        <xdr:cNvSpPr/>
      </xdr:nvSpPr>
      <xdr:spPr>
        <a:xfrm>
          <a:off x="16754474" y="685800"/>
          <a:ext cx="1562101" cy="1057275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RETIRADOS DA COMPOSIÇÃO SINAPI 102185 (OUTUBRO/2024)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17</xdr:row>
      <xdr:rowOff>104776</xdr:rowOff>
    </xdr:from>
    <xdr:ext cx="1562101" cy="857250"/>
    <xdr:sp macro="" textlink="">
      <xdr:nvSpPr>
        <xdr:cNvPr id="4" name="Shape 11">
          <a:extLst>
            <a:ext uri="{FF2B5EF4-FFF2-40B4-BE49-F238E27FC236}">
              <a16:creationId xmlns:a16="http://schemas.microsoft.com/office/drawing/2014/main" id="{2A2D6223-5FC4-4E9B-8ECA-83AE34DE5E05}"/>
            </a:ext>
          </a:extLst>
        </xdr:cNvPr>
        <xdr:cNvSpPr/>
      </xdr:nvSpPr>
      <xdr:spPr>
        <a:xfrm>
          <a:off x="16754474" y="3076576"/>
          <a:ext cx="1562101" cy="857250"/>
        </a:xfrm>
        <a:prstGeom prst="wedgeRoundRectCallout">
          <a:avLst>
            <a:gd name="adj1" fmla="val -65042"/>
            <a:gd name="adj2" fmla="val 13808"/>
            <a:gd name="adj3" fmla="val 16667"/>
          </a:avLst>
        </a:prstGeom>
        <a:solidFill>
          <a:srgbClr val="00B0F0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SUBSTITUIÇÃO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DE PEDRA QUARTZITO (4710) POR PEDRA BASALTO (10737)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48</xdr:row>
      <xdr:rowOff>256056</xdr:rowOff>
    </xdr:from>
    <xdr:ext cx="1562101" cy="857250"/>
    <xdr:sp macro="" textlink="">
      <xdr:nvSpPr>
        <xdr:cNvPr id="5" name="Shape 11">
          <a:extLst>
            <a:ext uri="{FF2B5EF4-FFF2-40B4-BE49-F238E27FC236}">
              <a16:creationId xmlns:a16="http://schemas.microsoft.com/office/drawing/2014/main" id="{78499CC6-281E-45E6-803D-F7ED2C301949}"/>
            </a:ext>
          </a:extLst>
        </xdr:cNvPr>
        <xdr:cNvSpPr/>
      </xdr:nvSpPr>
      <xdr:spPr>
        <a:xfrm>
          <a:off x="16754474" y="10143006"/>
          <a:ext cx="1562101" cy="857250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00B0F0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SUBSTITUIÇÃO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DOS ITENS SEM CUSTO 44186 E 44179 POR M3939 E 11964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121583</xdr:colOff>
      <xdr:row>52</xdr:row>
      <xdr:rowOff>231403</xdr:rowOff>
    </xdr:from>
    <xdr:ext cx="1562101" cy="857250"/>
    <xdr:sp macro="" textlink="">
      <xdr:nvSpPr>
        <xdr:cNvPr id="6" name="Shape 11">
          <a:extLst>
            <a:ext uri="{FF2B5EF4-FFF2-40B4-BE49-F238E27FC236}">
              <a16:creationId xmlns:a16="http://schemas.microsoft.com/office/drawing/2014/main" id="{7977C1A3-01CE-4242-8BEC-7C7A0D312F1E}"/>
            </a:ext>
          </a:extLst>
        </xdr:cNvPr>
        <xdr:cNvSpPr/>
      </xdr:nvSpPr>
      <xdr:spPr>
        <a:xfrm>
          <a:off x="16752233" y="11442328"/>
          <a:ext cx="1562101" cy="857250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 RETIRADOS DA COMPOSIÇÃO SEM CUSTO 99847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69</xdr:row>
      <xdr:rowOff>170331</xdr:rowOff>
    </xdr:from>
    <xdr:ext cx="1562101" cy="857250"/>
    <xdr:sp macro="" textlink="">
      <xdr:nvSpPr>
        <xdr:cNvPr id="7" name="Shape 11">
          <a:extLst>
            <a:ext uri="{FF2B5EF4-FFF2-40B4-BE49-F238E27FC236}">
              <a16:creationId xmlns:a16="http://schemas.microsoft.com/office/drawing/2014/main" id="{CAD081D6-19FC-4056-9E3F-66223DC9E0F7}"/>
            </a:ext>
          </a:extLst>
        </xdr:cNvPr>
        <xdr:cNvSpPr/>
      </xdr:nvSpPr>
      <xdr:spPr>
        <a:xfrm>
          <a:off x="16754474" y="15772281"/>
          <a:ext cx="1562101" cy="857250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00B0F0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SUBSTITUIÇÃO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DO ITEM SEM CUSTO 44187 POR 11033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121583</xdr:colOff>
      <xdr:row>72</xdr:row>
      <xdr:rowOff>98053</xdr:rowOff>
    </xdr:from>
    <xdr:ext cx="1562101" cy="857250"/>
    <xdr:sp macro="" textlink="">
      <xdr:nvSpPr>
        <xdr:cNvPr id="8" name="Shape 11">
          <a:extLst>
            <a:ext uri="{FF2B5EF4-FFF2-40B4-BE49-F238E27FC236}">
              <a16:creationId xmlns:a16="http://schemas.microsoft.com/office/drawing/2014/main" id="{D42FAC34-210F-4E25-98CA-2091CCA87059}"/>
            </a:ext>
          </a:extLst>
        </xdr:cNvPr>
        <xdr:cNvSpPr/>
      </xdr:nvSpPr>
      <xdr:spPr>
        <a:xfrm>
          <a:off x="16752233" y="16833478"/>
          <a:ext cx="1562101" cy="857250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 RETIRADOS DA COMPOSIÇÃO SEM CUSTO 99858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19</xdr:row>
      <xdr:rowOff>85725</xdr:rowOff>
    </xdr:from>
    <xdr:ext cx="1562101" cy="1057275"/>
    <xdr:sp macro="" textlink="">
      <xdr:nvSpPr>
        <xdr:cNvPr id="9" name="Shape 11">
          <a:extLst>
            <a:ext uri="{FF2B5EF4-FFF2-40B4-BE49-F238E27FC236}">
              <a16:creationId xmlns:a16="http://schemas.microsoft.com/office/drawing/2014/main" id="{FF6ACDBE-38D6-48A2-BA06-2E7380881DBC}"/>
            </a:ext>
          </a:extLst>
        </xdr:cNvPr>
        <xdr:cNvSpPr/>
      </xdr:nvSpPr>
      <xdr:spPr>
        <a:xfrm>
          <a:off x="16754474" y="4029075"/>
          <a:ext cx="1562101" cy="1057275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RETIRADOS DA COMPOSIÇÃO SINAPI 101731 (OUTUBRO/2024)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38100</xdr:colOff>
      <xdr:row>84</xdr:row>
      <xdr:rowOff>180975</xdr:rowOff>
    </xdr:from>
    <xdr:ext cx="1695449" cy="1371600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D181D9FB-541D-429D-BBD2-04CD98E58496}"/>
            </a:ext>
          </a:extLst>
        </xdr:cNvPr>
        <xdr:cNvSpPr/>
      </xdr:nvSpPr>
      <xdr:spPr>
        <a:xfrm>
          <a:off x="16668750" y="19488150"/>
          <a:ext cx="1695449" cy="1371600"/>
        </a:xfrm>
        <a:prstGeom prst="wedgeRoundRectCallout">
          <a:avLst>
            <a:gd name="adj1" fmla="val -56328"/>
            <a:gd name="adj2" fmla="val -9803"/>
            <a:gd name="adj3" fmla="val 16667"/>
          </a:avLst>
        </a:prstGeom>
        <a:solidFill>
          <a:srgbClr val="00B0F0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COEFICIENTES</a:t>
          </a:r>
          <a:r>
            <a:rPr lang="en-US" sz="1100" baseline="0">
              <a:solidFill>
                <a:schemeClr val="tx1"/>
              </a:solidFill>
              <a:latin typeface="Calibri"/>
              <a:cs typeface="Calibri"/>
              <a:sym typeface="Calibri"/>
            </a:rPr>
            <a:t> RETIRADOS DA RELAÇÃO DO PESO TOTAL (3.526,97 KG) COM O PESO DO ITEM CONFORME MEMORIAL DE CÁLCULO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123824</xdr:colOff>
      <xdr:row>35</xdr:row>
      <xdr:rowOff>66676</xdr:rowOff>
    </xdr:from>
    <xdr:ext cx="1562101" cy="685799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288EF247-1982-4403-A86E-5A556831F1FD}"/>
            </a:ext>
          </a:extLst>
        </xdr:cNvPr>
        <xdr:cNvSpPr/>
      </xdr:nvSpPr>
      <xdr:spPr>
        <a:xfrm>
          <a:off x="16754474" y="7248526"/>
          <a:ext cx="1562101" cy="685799"/>
        </a:xfrm>
        <a:prstGeom prst="wedgeRoundRectCallout">
          <a:avLst>
            <a:gd name="adj1" fmla="val -61384"/>
            <a:gd name="adj2" fmla="val -2859"/>
            <a:gd name="adj3" fmla="val 16667"/>
          </a:avLst>
        </a:prstGeom>
        <a:solidFill>
          <a:srgbClr val="00B0F0"/>
        </a:solidFill>
        <a:ln w="38100" cap="flat" cmpd="sng">
          <a:solidFill>
            <a:srgbClr val="0070C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Calibri"/>
              <a:cs typeface="Calibri"/>
              <a:sym typeface="Calibri"/>
            </a:rPr>
            <a:t>VALOR OBTIDO ATRAVÉS DE COTAÇÃO LOCAL</a:t>
          </a:r>
          <a:endParaRPr sz="1400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15</xdr:col>
      <xdr:colOff>114299</xdr:colOff>
      <xdr:row>30</xdr:row>
      <xdr:rowOff>152400</xdr:rowOff>
    </xdr:from>
    <xdr:ext cx="1562101" cy="885825"/>
    <xdr:sp macro="" textlink="">
      <xdr:nvSpPr>
        <xdr:cNvPr id="12" name="Shape 11">
          <a:extLst>
            <a:ext uri="{FF2B5EF4-FFF2-40B4-BE49-F238E27FC236}">
              <a16:creationId xmlns:a16="http://schemas.microsoft.com/office/drawing/2014/main" id="{18979191-0D57-4F25-9BA6-4595F1B8980B}"/>
            </a:ext>
          </a:extLst>
        </xdr:cNvPr>
        <xdr:cNvSpPr/>
      </xdr:nvSpPr>
      <xdr:spPr>
        <a:xfrm>
          <a:off x="16744949" y="6200775"/>
          <a:ext cx="1562101" cy="885825"/>
        </a:xfrm>
        <a:prstGeom prst="wedgeRoundRectCallout">
          <a:avLst>
            <a:gd name="adj1" fmla="val -60165"/>
            <a:gd name="adj2" fmla="val 35850"/>
            <a:gd name="adj3" fmla="val 16667"/>
          </a:avLst>
        </a:prstGeom>
        <a:solidFill>
          <a:srgbClr val="FFFF00"/>
        </a:solidFill>
        <a:ln w="38100" cap="flat" cmpd="sng">
          <a:solidFill>
            <a:srgbClr val="FFC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tx1"/>
              </a:solidFill>
              <a:latin typeface="+mn-lt"/>
              <a:cs typeface="Calibri"/>
              <a:sym typeface="Calibri"/>
            </a:rPr>
            <a:t>COEFICIENTES RETIRADOS DA COMPOSIÇÃO SEM CUSTO 105555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22AD-3637-4585-AA53-18AC6A63164A}">
  <sheetPr>
    <pageSetUpPr fitToPage="1"/>
  </sheetPr>
  <dimension ref="A1:U1036"/>
  <sheetViews>
    <sheetView tabSelected="1" topLeftCell="A51" zoomScaleNormal="100" workbookViewId="0">
      <selection activeCell="I88" sqref="I88"/>
    </sheetView>
  </sheetViews>
  <sheetFormatPr defaultColWidth="12.5703125" defaultRowHeight="15" customHeight="1" x14ac:dyDescent="0.2"/>
  <cols>
    <col min="1" max="2" width="8.85546875" style="1" customWidth="1"/>
    <col min="3" max="3" width="15.7109375" style="1" customWidth="1"/>
    <col min="4" max="4" width="34.140625" style="1" customWidth="1"/>
    <col min="5" max="5" width="10" style="1" customWidth="1"/>
    <col min="6" max="6" width="13.7109375" style="1" bestFit="1" customWidth="1"/>
    <col min="7" max="7" width="15" style="1" bestFit="1" customWidth="1"/>
    <col min="8" max="8" width="11.7109375" style="1" customWidth="1"/>
    <col min="9" max="9" width="53.42578125" style="1" customWidth="1"/>
    <col min="10" max="10" width="11.7109375" style="1" customWidth="1"/>
    <col min="11" max="11" width="14.28515625" style="1" bestFit="1" customWidth="1"/>
    <col min="12" max="12" width="13.85546875" style="1" customWidth="1"/>
    <col min="13" max="15" width="12.7109375" style="1" customWidth="1"/>
    <col min="16" max="18" width="8.85546875" style="1" customWidth="1"/>
    <col min="19" max="16384" width="12.5703125" style="1"/>
  </cols>
  <sheetData>
    <row r="1" spans="1:21" ht="15" customHeight="1" thickBot="1" x14ac:dyDescent="0.25"/>
    <row r="2" spans="1:21" ht="12.75" customHeight="1" x14ac:dyDescent="0.2">
      <c r="A2" s="2"/>
      <c r="B2" s="2"/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2"/>
      <c r="Q2" s="2"/>
      <c r="R2" s="2"/>
      <c r="S2" s="6" t="s">
        <v>1</v>
      </c>
      <c r="T2" s="6" t="s">
        <v>2</v>
      </c>
      <c r="U2" s="6" t="s">
        <v>3</v>
      </c>
    </row>
    <row r="3" spans="1:21" ht="12.75" customHeight="1" thickBot="1" x14ac:dyDescent="0.25">
      <c r="A3" s="2"/>
      <c r="B3" s="2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2"/>
      <c r="Q3" s="2"/>
      <c r="R3" s="2"/>
      <c r="S3" s="6" t="s">
        <v>4</v>
      </c>
      <c r="T3" s="10">
        <v>45566</v>
      </c>
      <c r="U3" s="11">
        <v>45607</v>
      </c>
    </row>
    <row r="4" spans="1:21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" t="s">
        <v>5</v>
      </c>
      <c r="T4" s="10">
        <v>45474</v>
      </c>
      <c r="U4" s="10"/>
    </row>
    <row r="5" spans="1:21" ht="25.5" x14ac:dyDescent="0.2">
      <c r="A5" s="2"/>
      <c r="B5" s="12">
        <v>1</v>
      </c>
      <c r="C5" s="13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3" t="s">
        <v>9</v>
      </c>
      <c r="N5" s="13" t="s">
        <v>16</v>
      </c>
      <c r="O5" s="13" t="s">
        <v>17</v>
      </c>
      <c r="P5" s="2"/>
      <c r="Q5" s="2"/>
      <c r="R5" s="2"/>
    </row>
    <row r="6" spans="1:21" ht="12.75" x14ac:dyDescent="0.2">
      <c r="A6" s="2"/>
      <c r="B6" s="2"/>
      <c r="C6" s="15" t="str">
        <f>"COMP. 0"&amp;B5</f>
        <v>COMP. 01</v>
      </c>
      <c r="D6" s="16" t="s">
        <v>18</v>
      </c>
      <c r="E6" s="15" t="s">
        <v>19</v>
      </c>
      <c r="F6" s="17">
        <f>SUM(M6:M7)</f>
        <v>321.23</v>
      </c>
      <c r="G6" s="18" t="s">
        <v>20</v>
      </c>
      <c r="H6" s="18">
        <v>88316</v>
      </c>
      <c r="I6" s="19" t="s">
        <v>21</v>
      </c>
      <c r="J6" s="18" t="s">
        <v>22</v>
      </c>
      <c r="K6" s="20">
        <v>6.57</v>
      </c>
      <c r="L6" s="18">
        <v>23.08</v>
      </c>
      <c r="M6" s="21">
        <f>TRUNC(L6*K6,2)</f>
        <v>151.63</v>
      </c>
      <c r="N6" s="21">
        <v>113.99</v>
      </c>
      <c r="O6" s="21">
        <v>37.64</v>
      </c>
      <c r="P6" s="2"/>
      <c r="Q6" s="2"/>
      <c r="R6" s="2"/>
    </row>
    <row r="7" spans="1:21" ht="12.75" x14ac:dyDescent="0.2">
      <c r="A7" s="2"/>
      <c r="B7" s="2"/>
      <c r="C7" s="22"/>
      <c r="D7" s="23"/>
      <c r="E7" s="22"/>
      <c r="F7" s="24"/>
      <c r="G7" s="18" t="s">
        <v>20</v>
      </c>
      <c r="H7" s="18">
        <v>88325</v>
      </c>
      <c r="I7" s="19" t="s">
        <v>23</v>
      </c>
      <c r="J7" s="18" t="s">
        <v>22</v>
      </c>
      <c r="K7" s="20">
        <v>6.76</v>
      </c>
      <c r="L7" s="18">
        <v>25.09</v>
      </c>
      <c r="M7" s="21">
        <f>TRUNC(L7*K7,2)</f>
        <v>169.6</v>
      </c>
      <c r="N7" s="21">
        <v>130.06</v>
      </c>
      <c r="O7" s="21">
        <v>39.54</v>
      </c>
      <c r="P7" s="2"/>
      <c r="Q7" s="2"/>
      <c r="R7" s="2"/>
    </row>
    <row r="8" spans="1:21" ht="12.75" customHeight="1" x14ac:dyDescent="0.2">
      <c r="A8" s="2"/>
      <c r="B8" s="2"/>
      <c r="C8" s="2"/>
      <c r="D8" s="2"/>
      <c r="E8" s="2"/>
      <c r="F8" s="2"/>
      <c r="G8" s="2"/>
      <c r="H8" s="2"/>
      <c r="I8" s="25" t="s">
        <v>24</v>
      </c>
      <c r="J8" s="2" t="s">
        <v>24</v>
      </c>
      <c r="K8" s="2"/>
      <c r="L8" s="2"/>
      <c r="M8" s="26"/>
      <c r="N8" s="26"/>
      <c r="O8" s="26"/>
      <c r="P8" s="2"/>
      <c r="Q8" s="2"/>
      <c r="R8" s="2"/>
    </row>
    <row r="9" spans="1:21" ht="12.75" customHeight="1" x14ac:dyDescent="0.2">
      <c r="A9" s="2"/>
      <c r="C9" s="2"/>
      <c r="E9" s="2"/>
      <c r="F9" s="2"/>
      <c r="G9" s="2"/>
      <c r="H9" s="2"/>
      <c r="I9" s="25"/>
      <c r="N9" s="2" t="s">
        <v>25</v>
      </c>
      <c r="O9" s="2" t="s">
        <v>26</v>
      </c>
      <c r="P9" s="2"/>
      <c r="Q9" s="2"/>
      <c r="R9" s="2"/>
    </row>
    <row r="10" spans="1:21" ht="12.75" customHeight="1" x14ac:dyDescent="0.2">
      <c r="A10" s="2"/>
      <c r="B10" s="2"/>
      <c r="C10" s="2"/>
      <c r="D10" s="27"/>
      <c r="E10" s="2"/>
      <c r="F10" s="2"/>
      <c r="G10" s="2"/>
      <c r="H10" s="2"/>
      <c r="I10" s="25"/>
      <c r="L10" s="28" t="s">
        <v>16</v>
      </c>
      <c r="M10" s="28"/>
      <c r="N10" s="2">
        <f>ROUND(O10/O12,7)*100</f>
        <v>75.97359999999999</v>
      </c>
      <c r="O10" s="26">
        <f>SUM(N6:N7)</f>
        <v>244.05</v>
      </c>
      <c r="P10" s="2"/>
      <c r="Q10" s="2"/>
      <c r="R10" s="2"/>
    </row>
    <row r="11" spans="1:21" ht="12.75" customHeight="1" x14ac:dyDescent="0.2">
      <c r="A11" s="2"/>
      <c r="B11" s="2"/>
      <c r="C11" s="2"/>
      <c r="D11" s="27"/>
      <c r="E11" s="2"/>
      <c r="F11" s="2"/>
      <c r="G11" s="2"/>
      <c r="H11" s="2"/>
      <c r="I11" s="25"/>
      <c r="L11" s="28" t="s">
        <v>27</v>
      </c>
      <c r="M11" s="28"/>
      <c r="N11" s="2">
        <f>ROUND(O11/O12,7)*100</f>
        <v>24.026399999999999</v>
      </c>
      <c r="O11" s="26">
        <f>SUM(O6:O7)</f>
        <v>77.180000000000007</v>
      </c>
      <c r="P11" s="2"/>
      <c r="Q11" s="2"/>
      <c r="R11" s="2"/>
    </row>
    <row r="12" spans="1:21" ht="12.75" customHeight="1" x14ac:dyDescent="0.2">
      <c r="A12" s="2"/>
      <c r="B12" s="2"/>
      <c r="C12" s="2"/>
      <c r="D12" s="27"/>
      <c r="E12" s="2"/>
      <c r="F12" s="2"/>
      <c r="G12" s="2"/>
      <c r="H12" s="2"/>
      <c r="I12" s="25"/>
      <c r="L12" s="28" t="s">
        <v>28</v>
      </c>
      <c r="M12" s="28"/>
      <c r="N12" s="2">
        <f>N10+N11</f>
        <v>99.999999999999986</v>
      </c>
      <c r="O12" s="26">
        <f>O11+O10</f>
        <v>321.23</v>
      </c>
      <c r="P12" s="2"/>
      <c r="Q12" s="2"/>
      <c r="R12" s="2"/>
    </row>
    <row r="13" spans="1:21" ht="12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1" ht="12.75" customHeight="1" thickBot="1" x14ac:dyDescent="0.25">
      <c r="A14" s="2"/>
    </row>
    <row r="15" spans="1:21" ht="15" customHeight="1" x14ac:dyDescent="0.2">
      <c r="B15" s="2"/>
      <c r="C15" s="3" t="s">
        <v>29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2"/>
      <c r="Q15" s="2"/>
      <c r="R15" s="2"/>
    </row>
    <row r="16" spans="1:21" ht="12.75" customHeight="1" thickBot="1" x14ac:dyDescent="0.25">
      <c r="A16" s="2"/>
      <c r="B16" s="2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2"/>
      <c r="Q16" s="2"/>
      <c r="R16" s="2"/>
    </row>
    <row r="17" spans="1:18" ht="12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5.5" x14ac:dyDescent="0.2">
      <c r="A18" s="2"/>
      <c r="B18" s="12">
        <f>B5+1</f>
        <v>2</v>
      </c>
      <c r="C18" s="13" t="s">
        <v>6</v>
      </c>
      <c r="D18" s="14" t="s">
        <v>7</v>
      </c>
      <c r="E18" s="14" t="s">
        <v>8</v>
      </c>
      <c r="F18" s="14" t="s">
        <v>9</v>
      </c>
      <c r="G18" s="14" t="s">
        <v>10</v>
      </c>
      <c r="H18" s="14" t="s">
        <v>11</v>
      </c>
      <c r="I18" s="14" t="s">
        <v>12</v>
      </c>
      <c r="J18" s="14" t="s">
        <v>13</v>
      </c>
      <c r="K18" s="14" t="s">
        <v>14</v>
      </c>
      <c r="L18" s="14" t="s">
        <v>15</v>
      </c>
      <c r="M18" s="13" t="s">
        <v>9</v>
      </c>
      <c r="N18" s="13" t="s">
        <v>16</v>
      </c>
      <c r="O18" s="13" t="s">
        <v>17</v>
      </c>
      <c r="P18" s="2"/>
      <c r="Q18" s="2"/>
      <c r="R18" s="2"/>
    </row>
    <row r="19" spans="1:18" ht="51" x14ac:dyDescent="0.2">
      <c r="A19" s="2"/>
      <c r="B19" s="2"/>
      <c r="C19" s="29" t="str">
        <f>"COMP. 0"&amp;B18</f>
        <v>COMP. 02</v>
      </c>
      <c r="D19" s="29" t="s">
        <v>30</v>
      </c>
      <c r="E19" s="30" t="s">
        <v>31</v>
      </c>
      <c r="F19" s="31">
        <f>SUM(M19:M22)</f>
        <v>226.52999999999997</v>
      </c>
      <c r="G19" s="18" t="s">
        <v>32</v>
      </c>
      <c r="H19" s="32">
        <v>10737</v>
      </c>
      <c r="I19" s="19" t="s">
        <v>33</v>
      </c>
      <c r="J19" s="18" t="s">
        <v>34</v>
      </c>
      <c r="K19" s="20">
        <v>1.075</v>
      </c>
      <c r="L19" s="18">
        <v>141.41</v>
      </c>
      <c r="M19" s="21">
        <f>TRUNC(L19*K19,2)</f>
        <v>152.01</v>
      </c>
      <c r="N19" s="21">
        <v>0</v>
      </c>
      <c r="O19" s="21">
        <v>152.01</v>
      </c>
      <c r="P19" s="2"/>
      <c r="Q19" s="2"/>
      <c r="R19" s="2"/>
    </row>
    <row r="20" spans="1:18" ht="38.25" x14ac:dyDescent="0.2">
      <c r="A20" s="2"/>
      <c r="B20" s="2"/>
      <c r="C20" s="29"/>
      <c r="D20" s="29"/>
      <c r="E20" s="30"/>
      <c r="F20" s="30"/>
      <c r="G20" s="18" t="s">
        <v>20</v>
      </c>
      <c r="H20" s="18">
        <v>87298</v>
      </c>
      <c r="I20" s="19" t="s">
        <v>35</v>
      </c>
      <c r="J20" s="18" t="s">
        <v>36</v>
      </c>
      <c r="K20" s="20">
        <v>3.0700000000000002E-2</v>
      </c>
      <c r="L20" s="18">
        <v>766.03</v>
      </c>
      <c r="M20" s="21">
        <f>TRUNC(L20*K20,2)</f>
        <v>23.51</v>
      </c>
      <c r="N20" s="21">
        <v>4.03</v>
      </c>
      <c r="O20" s="21">
        <v>19.48</v>
      </c>
      <c r="P20" s="2"/>
      <c r="Q20" s="2"/>
      <c r="R20" s="2"/>
    </row>
    <row r="21" spans="1:18" ht="12.75" x14ac:dyDescent="0.2">
      <c r="A21" s="2"/>
      <c r="B21" s="2"/>
      <c r="C21" s="29"/>
      <c r="D21" s="29"/>
      <c r="E21" s="30"/>
      <c r="F21" s="30"/>
      <c r="G21" s="18" t="s">
        <v>20</v>
      </c>
      <c r="H21" s="18">
        <v>88309</v>
      </c>
      <c r="I21" s="19" t="s">
        <v>37</v>
      </c>
      <c r="J21" s="18" t="s">
        <v>22</v>
      </c>
      <c r="K21" s="20">
        <v>1</v>
      </c>
      <c r="L21" s="18">
        <v>27.93</v>
      </c>
      <c r="M21" s="21">
        <f>TRUNC(L21*K21,2)</f>
        <v>27.93</v>
      </c>
      <c r="N21" s="21">
        <v>22.08</v>
      </c>
      <c r="O21" s="21">
        <v>5.85</v>
      </c>
      <c r="P21" s="2"/>
      <c r="Q21" s="2"/>
      <c r="R21" s="2"/>
    </row>
    <row r="22" spans="1:18" ht="12.75" x14ac:dyDescent="0.2">
      <c r="A22" s="2"/>
      <c r="C22" s="29"/>
      <c r="D22" s="29"/>
      <c r="E22" s="30"/>
      <c r="F22" s="30"/>
      <c r="G22" s="18" t="s">
        <v>20</v>
      </c>
      <c r="H22" s="18">
        <v>88316</v>
      </c>
      <c r="I22" s="19" t="s">
        <v>21</v>
      </c>
      <c r="J22" s="18" t="s">
        <v>22</v>
      </c>
      <c r="K22" s="20">
        <v>1</v>
      </c>
      <c r="L22" s="18">
        <v>23.08</v>
      </c>
      <c r="M22" s="21">
        <f>TRUNC(L22*K22,2)</f>
        <v>23.08</v>
      </c>
      <c r="N22" s="21">
        <v>17.350000000000001</v>
      </c>
      <c r="O22" s="21">
        <v>5.73</v>
      </c>
      <c r="P22" s="2"/>
      <c r="Q22" s="2"/>
      <c r="R22" s="2"/>
    </row>
    <row r="23" spans="1:18" ht="12.75" x14ac:dyDescent="0.2">
      <c r="A23" s="2"/>
      <c r="B23" s="2"/>
      <c r="C23" s="2"/>
      <c r="D23" s="2"/>
      <c r="E23" s="2"/>
      <c r="F23" s="2"/>
      <c r="G23" s="2"/>
      <c r="H23" s="2"/>
      <c r="I23" s="25" t="s">
        <v>24</v>
      </c>
      <c r="J23" s="2" t="s">
        <v>24</v>
      </c>
      <c r="K23" s="2"/>
      <c r="L23" s="2"/>
      <c r="M23" s="26"/>
      <c r="N23" s="26"/>
      <c r="O23" s="26"/>
      <c r="P23" s="2"/>
      <c r="Q23" s="2"/>
      <c r="R23" s="2"/>
    </row>
    <row r="24" spans="1:18" ht="12.75" x14ac:dyDescent="0.2">
      <c r="A24" s="2"/>
      <c r="B24" s="2"/>
      <c r="C24" s="2"/>
      <c r="E24" s="2"/>
      <c r="F24" s="2"/>
      <c r="G24" s="2"/>
      <c r="H24" s="2"/>
      <c r="I24" s="25"/>
      <c r="N24" s="2" t="s">
        <v>25</v>
      </c>
      <c r="O24" s="2" t="s">
        <v>26</v>
      </c>
      <c r="P24" s="2"/>
      <c r="Q24" s="2"/>
      <c r="R24" s="2"/>
    </row>
    <row r="25" spans="1:18" ht="12.75" customHeight="1" x14ac:dyDescent="0.2">
      <c r="A25" s="2"/>
      <c r="B25" s="2"/>
      <c r="C25" s="2"/>
      <c r="E25" s="2"/>
      <c r="F25" s="2"/>
      <c r="G25" s="2"/>
      <c r="H25" s="2"/>
      <c r="I25" s="25"/>
      <c r="L25" s="28" t="s">
        <v>16</v>
      </c>
      <c r="M25" s="28"/>
      <c r="N25" s="2">
        <f>ROUND(O25/O27,7)*100</f>
        <v>19.185099999999998</v>
      </c>
      <c r="O25" s="26">
        <f>SUM(N19:N22)</f>
        <v>43.46</v>
      </c>
      <c r="P25" s="2"/>
      <c r="Q25" s="2"/>
      <c r="R25" s="2"/>
    </row>
    <row r="26" spans="1:18" ht="12.75" customHeight="1" x14ac:dyDescent="0.2">
      <c r="A26" s="2"/>
      <c r="B26" s="2"/>
      <c r="C26" s="2"/>
      <c r="E26" s="2"/>
      <c r="F26" s="2"/>
      <c r="G26" s="2"/>
      <c r="H26" s="2"/>
      <c r="I26" s="25"/>
      <c r="L26" s="28" t="s">
        <v>27</v>
      </c>
      <c r="M26" s="28"/>
      <c r="N26" s="2">
        <f>ROUND(O26/O27,7)*100</f>
        <v>80.814899999999994</v>
      </c>
      <c r="O26" s="26">
        <f>SUM(O19:O22)</f>
        <v>183.06999999999996</v>
      </c>
      <c r="P26" s="2"/>
      <c r="Q26" s="2"/>
      <c r="R26" s="2"/>
    </row>
    <row r="27" spans="1:18" ht="12.75" customHeight="1" x14ac:dyDescent="0.2">
      <c r="A27" s="2"/>
      <c r="B27" s="2"/>
      <c r="C27" s="2"/>
      <c r="E27" s="2"/>
      <c r="F27" s="2"/>
      <c r="G27" s="2"/>
      <c r="H27" s="2"/>
      <c r="I27" s="25"/>
      <c r="L27" s="28" t="s">
        <v>28</v>
      </c>
      <c r="M27" s="28"/>
      <c r="N27" s="2">
        <f>N25+N26</f>
        <v>100</v>
      </c>
      <c r="O27" s="2">
        <f>O26+O25</f>
        <v>226.52999999999997</v>
      </c>
      <c r="P27" s="2"/>
      <c r="Q27" s="2"/>
      <c r="R27" s="2"/>
    </row>
    <row r="28" spans="1:18" ht="12.75" customHeight="1" x14ac:dyDescent="0.2">
      <c r="A28" s="2"/>
      <c r="B28" s="2"/>
      <c r="C28" s="2"/>
      <c r="E28" s="2"/>
      <c r="F28" s="2"/>
      <c r="G28" s="2"/>
      <c r="H28" s="2"/>
      <c r="I28" s="25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thickBot="1" x14ac:dyDescent="0.25">
      <c r="A29" s="2"/>
      <c r="B29" s="2"/>
      <c r="C29" s="2"/>
      <c r="E29" s="2"/>
      <c r="F29" s="2"/>
      <c r="G29" s="2"/>
      <c r="H29" s="2"/>
      <c r="I29" s="25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2"/>
      <c r="C30" s="3" t="s">
        <v>38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2"/>
      <c r="Q30" s="2"/>
      <c r="R30" s="2"/>
    </row>
    <row r="31" spans="1:18" ht="12.75" customHeight="1" thickBot="1" x14ac:dyDescent="0.25">
      <c r="A31" s="2"/>
      <c r="B31" s="2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2"/>
      <c r="Q31" s="2"/>
      <c r="R31" s="2"/>
    </row>
    <row r="32" spans="1:18" ht="12.75" customHeight="1" x14ac:dyDescent="0.2">
      <c r="A32" s="2"/>
      <c r="B32" s="2"/>
      <c r="C32" s="2"/>
      <c r="E32" s="2"/>
      <c r="F32" s="2"/>
      <c r="G32" s="2"/>
      <c r="H32" s="2"/>
      <c r="I32" s="25"/>
      <c r="J32" s="2"/>
      <c r="K32" s="2"/>
      <c r="L32" s="2"/>
      <c r="M32" s="2"/>
      <c r="N32" s="2"/>
      <c r="O32" s="2"/>
      <c r="P32" s="2"/>
      <c r="Q32" s="2"/>
      <c r="R32" s="2"/>
    </row>
    <row r="33" spans="1:18" ht="25.5" x14ac:dyDescent="0.2">
      <c r="A33" s="2"/>
      <c r="B33" s="12">
        <f>B18+1</f>
        <v>3</v>
      </c>
      <c r="C33" s="13" t="s">
        <v>6</v>
      </c>
      <c r="D33" s="14" t="s">
        <v>7</v>
      </c>
      <c r="E33" s="14" t="s">
        <v>8</v>
      </c>
      <c r="F33" s="14" t="s">
        <v>9</v>
      </c>
      <c r="G33" s="14" t="s">
        <v>10</v>
      </c>
      <c r="H33" s="14" t="s">
        <v>11</v>
      </c>
      <c r="I33" s="14" t="s">
        <v>12</v>
      </c>
      <c r="J33" s="14" t="s">
        <v>13</v>
      </c>
      <c r="K33" s="14" t="s">
        <v>14</v>
      </c>
      <c r="L33" s="14" t="s">
        <v>15</v>
      </c>
      <c r="M33" s="13" t="s">
        <v>9</v>
      </c>
      <c r="N33" s="13" t="s">
        <v>16</v>
      </c>
      <c r="O33" s="13" t="s">
        <v>17</v>
      </c>
      <c r="P33" s="2"/>
      <c r="Q33" s="2"/>
      <c r="R33" s="2"/>
    </row>
    <row r="34" spans="1:18" ht="25.5" x14ac:dyDescent="0.2">
      <c r="A34" s="2"/>
      <c r="B34" s="2"/>
      <c r="C34" s="29" t="str">
        <f>"COMP. 0"&amp;B33</f>
        <v>COMP. 03</v>
      </c>
      <c r="D34" s="29" t="s">
        <v>39</v>
      </c>
      <c r="E34" s="30" t="s">
        <v>19</v>
      </c>
      <c r="F34" s="31">
        <f>SUM(M34:M36)</f>
        <v>192.86</v>
      </c>
      <c r="G34" s="18" t="s">
        <v>20</v>
      </c>
      <c r="H34" s="18">
        <v>88247</v>
      </c>
      <c r="I34" s="19" t="s">
        <v>40</v>
      </c>
      <c r="J34" s="18" t="s">
        <v>22</v>
      </c>
      <c r="K34" s="33">
        <v>6.5250000000000002E-2</v>
      </c>
      <c r="L34" s="18">
        <v>24.84</v>
      </c>
      <c r="M34" s="21">
        <f>TRUNC(L34*K34,2)</f>
        <v>1.62</v>
      </c>
      <c r="N34" s="21">
        <v>1.2390000000000001</v>
      </c>
      <c r="O34" s="21">
        <v>0.38100000000000001</v>
      </c>
      <c r="P34" s="2"/>
      <c r="Q34" s="2"/>
      <c r="R34" s="2"/>
    </row>
    <row r="35" spans="1:18" ht="12.75" x14ac:dyDescent="0.2">
      <c r="A35" s="2"/>
      <c r="B35" s="2"/>
      <c r="C35" s="29"/>
      <c r="D35" s="29"/>
      <c r="E35" s="30"/>
      <c r="F35" s="30"/>
      <c r="G35" s="18" t="s">
        <v>20</v>
      </c>
      <c r="H35" s="18">
        <v>88264</v>
      </c>
      <c r="I35" s="19" t="s">
        <v>41</v>
      </c>
      <c r="J35" s="18" t="s">
        <v>22</v>
      </c>
      <c r="K35" s="34">
        <v>0.20880000000000001</v>
      </c>
      <c r="L35" s="18">
        <v>29.9</v>
      </c>
      <c r="M35" s="21">
        <f>TRUNC(L35*K35,2)</f>
        <v>6.24</v>
      </c>
      <c r="N35" s="21">
        <v>5.0229999999999997</v>
      </c>
      <c r="O35" s="21">
        <v>1.2190000000000001</v>
      </c>
      <c r="P35" s="2"/>
      <c r="Q35" s="2"/>
      <c r="R35" s="2"/>
    </row>
    <row r="36" spans="1:18" ht="38.25" x14ac:dyDescent="0.2">
      <c r="A36" s="2"/>
      <c r="B36" s="2"/>
      <c r="C36" s="29"/>
      <c r="D36" s="29"/>
      <c r="E36" s="30"/>
      <c r="F36" s="30"/>
      <c r="G36" s="18" t="s">
        <v>32</v>
      </c>
      <c r="H36" s="32" t="s">
        <v>42</v>
      </c>
      <c r="I36" s="19" t="s">
        <v>43</v>
      </c>
      <c r="J36" s="18" t="s">
        <v>19</v>
      </c>
      <c r="K36" s="34">
        <v>1</v>
      </c>
      <c r="L36" s="21">
        <v>185</v>
      </c>
      <c r="M36" s="21">
        <f>TRUNC(L36*K36,2)</f>
        <v>185</v>
      </c>
      <c r="N36" s="21">
        <v>0</v>
      </c>
      <c r="O36" s="21">
        <v>185</v>
      </c>
      <c r="P36" s="2"/>
      <c r="Q36" s="2"/>
      <c r="R36" s="2"/>
    </row>
    <row r="37" spans="1:18" ht="12.75" x14ac:dyDescent="0.2">
      <c r="A37" s="2"/>
      <c r="B37" s="2"/>
      <c r="C37" s="2"/>
      <c r="D37" s="2"/>
      <c r="E37" s="2"/>
      <c r="F37" s="2"/>
      <c r="G37" s="2"/>
      <c r="H37" s="2"/>
      <c r="I37" s="25" t="s">
        <v>24</v>
      </c>
      <c r="J37" s="2" t="s">
        <v>24</v>
      </c>
      <c r="K37" s="2"/>
      <c r="L37" s="2"/>
      <c r="M37" s="26"/>
      <c r="N37" s="26"/>
      <c r="O37" s="26"/>
      <c r="P37" s="2"/>
      <c r="Q37" s="2"/>
      <c r="R37" s="2"/>
    </row>
    <row r="38" spans="1:18" ht="12.75" x14ac:dyDescent="0.2">
      <c r="A38" s="2"/>
      <c r="B38" s="2"/>
      <c r="C38" s="2"/>
      <c r="E38" s="2"/>
      <c r="F38" s="2"/>
      <c r="G38" s="2"/>
      <c r="H38" s="2"/>
      <c r="I38" s="25"/>
      <c r="N38" s="2" t="s">
        <v>25</v>
      </c>
      <c r="O38" s="2" t="s">
        <v>26</v>
      </c>
      <c r="P38" s="2"/>
      <c r="Q38" s="2"/>
      <c r="R38" s="2"/>
    </row>
    <row r="39" spans="1:18" ht="12.75" x14ac:dyDescent="0.2">
      <c r="A39" s="2"/>
      <c r="B39" s="2"/>
      <c r="C39" s="2"/>
      <c r="E39" s="2"/>
      <c r="F39" s="2"/>
      <c r="G39" s="2"/>
      <c r="H39" s="2"/>
      <c r="I39" s="25"/>
      <c r="L39" s="28" t="s">
        <v>16</v>
      </c>
      <c r="M39" s="28"/>
      <c r="N39" s="2">
        <f>ROUND(O39/O41,7)*100</f>
        <v>3.24688</v>
      </c>
      <c r="O39" s="26">
        <f>SUM(N34:N36)</f>
        <v>6.2619999999999996</v>
      </c>
      <c r="P39" s="2"/>
      <c r="Q39" s="2"/>
      <c r="R39" s="2"/>
    </row>
    <row r="40" spans="1:18" ht="12.75" customHeight="1" x14ac:dyDescent="0.2">
      <c r="A40" s="2"/>
      <c r="B40" s="2"/>
      <c r="C40" s="2"/>
      <c r="E40" s="2"/>
      <c r="F40" s="2"/>
      <c r="G40" s="2"/>
      <c r="H40" s="2"/>
      <c r="I40" s="25"/>
      <c r="L40" s="28" t="s">
        <v>27</v>
      </c>
      <c r="M40" s="28"/>
      <c r="N40" s="2">
        <f>ROUND(O40/O41,7)*100</f>
        <v>96.75312000000001</v>
      </c>
      <c r="O40" s="26">
        <f>SUM(O34:O36)</f>
        <v>186.6</v>
      </c>
      <c r="P40" s="2"/>
      <c r="Q40" s="2"/>
      <c r="R40" s="2"/>
    </row>
    <row r="41" spans="1:18" ht="12.75" customHeight="1" x14ac:dyDescent="0.2">
      <c r="A41" s="2"/>
      <c r="C41" s="2"/>
      <c r="E41" s="2"/>
      <c r="F41" s="2"/>
      <c r="G41" s="2"/>
      <c r="H41" s="2"/>
      <c r="I41" s="25"/>
      <c r="L41" s="28" t="s">
        <v>28</v>
      </c>
      <c r="M41" s="28"/>
      <c r="N41" s="2">
        <f>N39+N40</f>
        <v>100.00000000000001</v>
      </c>
      <c r="O41" s="26">
        <f>O40+O39</f>
        <v>192.86199999999999</v>
      </c>
      <c r="P41" s="2"/>
      <c r="Q41" s="2"/>
      <c r="R41" s="2"/>
    </row>
    <row r="42" spans="1:18" ht="12.75" customHeight="1" x14ac:dyDescent="0.2">
      <c r="A42" s="2"/>
      <c r="C42" s="2"/>
      <c r="E42" s="2"/>
      <c r="F42" s="2"/>
      <c r="G42" s="2"/>
      <c r="H42" s="2"/>
      <c r="I42" s="25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thickBot="1" x14ac:dyDescent="0.25">
      <c r="A43" s="2"/>
    </row>
    <row r="44" spans="1:18" ht="15" customHeight="1" x14ac:dyDescent="0.2">
      <c r="B44" s="2"/>
      <c r="C44" s="3" t="s">
        <v>44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</row>
    <row r="45" spans="1:18" ht="15" customHeight="1" thickBot="1" x14ac:dyDescent="0.25">
      <c r="B45" s="2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1:18" ht="1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8" ht="25.5" x14ac:dyDescent="0.2">
      <c r="B47" s="12">
        <f>B33+1</f>
        <v>4</v>
      </c>
      <c r="C47" s="13" t="s">
        <v>6</v>
      </c>
      <c r="D47" s="14" t="s">
        <v>7</v>
      </c>
      <c r="E47" s="14" t="s">
        <v>8</v>
      </c>
      <c r="F47" s="14" t="s">
        <v>9</v>
      </c>
      <c r="G47" s="14" t="s">
        <v>10</v>
      </c>
      <c r="H47" s="14" t="s">
        <v>11</v>
      </c>
      <c r="I47" s="14" t="s">
        <v>12</v>
      </c>
      <c r="J47" s="14" t="s">
        <v>13</v>
      </c>
      <c r="K47" s="14" t="s">
        <v>14</v>
      </c>
      <c r="L47" s="14" t="s">
        <v>15</v>
      </c>
      <c r="M47" s="13" t="s">
        <v>9</v>
      </c>
      <c r="N47" s="13" t="s">
        <v>16</v>
      </c>
      <c r="O47" s="13" t="s">
        <v>17</v>
      </c>
    </row>
    <row r="48" spans="1:18" ht="15" customHeight="1" x14ac:dyDescent="0.2">
      <c r="B48" s="2"/>
      <c r="C48" s="29" t="str">
        <f>"COMP. 0"&amp;B47</f>
        <v>COMP. 04</v>
      </c>
      <c r="D48" s="29" t="s">
        <v>45</v>
      </c>
      <c r="E48" s="30" t="s">
        <v>46</v>
      </c>
      <c r="F48" s="31">
        <f>SUM(M48:M57)</f>
        <v>729.24</v>
      </c>
      <c r="G48" s="18" t="s">
        <v>20</v>
      </c>
      <c r="H48" s="18">
        <v>88315</v>
      </c>
      <c r="I48" s="19" t="s">
        <v>47</v>
      </c>
      <c r="J48" s="18" t="s">
        <v>22</v>
      </c>
      <c r="K48" s="33">
        <v>6.6980000000000004</v>
      </c>
      <c r="L48" s="18">
        <v>27.69</v>
      </c>
      <c r="M48" s="21">
        <f t="shared" ref="M48:M57" si="0">TRUNC(L48*K48,2)</f>
        <v>185.46</v>
      </c>
      <c r="N48" s="21">
        <v>146.28</v>
      </c>
      <c r="O48" s="21">
        <v>39.18</v>
      </c>
    </row>
    <row r="49" spans="2:15" ht="25.5" x14ac:dyDescent="0.2">
      <c r="B49" s="2"/>
      <c r="C49" s="29"/>
      <c r="D49" s="29"/>
      <c r="E49" s="30"/>
      <c r="F49" s="31"/>
      <c r="G49" s="18" t="s">
        <v>20</v>
      </c>
      <c r="H49" s="18">
        <v>88251</v>
      </c>
      <c r="I49" s="19" t="s">
        <v>48</v>
      </c>
      <c r="J49" s="18" t="s">
        <v>22</v>
      </c>
      <c r="K49" s="33">
        <v>5.5019999999999998</v>
      </c>
      <c r="L49" s="18">
        <v>24.31</v>
      </c>
      <c r="M49" s="21">
        <f t="shared" si="0"/>
        <v>133.75</v>
      </c>
      <c r="N49" s="21">
        <v>101.57</v>
      </c>
      <c r="O49" s="21">
        <v>32.18</v>
      </c>
    </row>
    <row r="50" spans="2:15" ht="15" customHeight="1" x14ac:dyDescent="0.2">
      <c r="B50" s="2"/>
      <c r="C50" s="29"/>
      <c r="D50" s="29"/>
      <c r="E50" s="30"/>
      <c r="F50" s="31"/>
      <c r="G50" s="18" t="s">
        <v>49</v>
      </c>
      <c r="H50" s="32" t="s">
        <v>50</v>
      </c>
      <c r="I50" s="19" t="s">
        <v>51</v>
      </c>
      <c r="J50" s="18" t="s">
        <v>52</v>
      </c>
      <c r="K50" s="33">
        <v>9.9000000000000005E-2</v>
      </c>
      <c r="L50" s="18">
        <v>35.311900000000001</v>
      </c>
      <c r="M50" s="21">
        <f t="shared" si="0"/>
        <v>3.49</v>
      </c>
      <c r="N50" s="21">
        <v>0</v>
      </c>
      <c r="O50" s="21">
        <v>3.49</v>
      </c>
    </row>
    <row r="51" spans="2:15" ht="25.5" x14ac:dyDescent="0.2">
      <c r="C51" s="29"/>
      <c r="D51" s="29"/>
      <c r="E51" s="30"/>
      <c r="F51" s="31"/>
      <c r="G51" s="18" t="s">
        <v>32</v>
      </c>
      <c r="H51" s="32">
        <v>11964</v>
      </c>
      <c r="I51" s="19" t="s">
        <v>53</v>
      </c>
      <c r="J51" s="18" t="s">
        <v>54</v>
      </c>
      <c r="K51" s="33">
        <v>3.3330000000000002</v>
      </c>
      <c r="L51" s="18">
        <v>2.4500000000000002</v>
      </c>
      <c r="M51" s="21">
        <f t="shared" si="0"/>
        <v>8.16</v>
      </c>
      <c r="N51" s="21">
        <v>0</v>
      </c>
      <c r="O51" s="21">
        <v>8.16</v>
      </c>
    </row>
    <row r="52" spans="2:15" ht="38.25" x14ac:dyDescent="0.2">
      <c r="C52" s="29"/>
      <c r="D52" s="29"/>
      <c r="E52" s="30"/>
      <c r="F52" s="31"/>
      <c r="G52" s="18" t="s">
        <v>32</v>
      </c>
      <c r="H52" s="18">
        <v>21012</v>
      </c>
      <c r="I52" s="19" t="s">
        <v>55</v>
      </c>
      <c r="J52" s="18" t="s">
        <v>56</v>
      </c>
      <c r="K52" s="33">
        <v>3.0859999999999999</v>
      </c>
      <c r="L52" s="18">
        <v>47.72</v>
      </c>
      <c r="M52" s="21">
        <f t="shared" si="0"/>
        <v>147.26</v>
      </c>
      <c r="N52" s="21">
        <v>0</v>
      </c>
      <c r="O52" s="21">
        <v>147.26</v>
      </c>
    </row>
    <row r="53" spans="2:15" ht="38.25" x14ac:dyDescent="0.2">
      <c r="C53" s="29"/>
      <c r="D53" s="29"/>
      <c r="E53" s="30"/>
      <c r="F53" s="31"/>
      <c r="G53" s="18" t="s">
        <v>32</v>
      </c>
      <c r="H53" s="18">
        <v>21011</v>
      </c>
      <c r="I53" s="19" t="s">
        <v>57</v>
      </c>
      <c r="J53" s="18" t="s">
        <v>56</v>
      </c>
      <c r="K53" s="33">
        <v>0.92600000000000005</v>
      </c>
      <c r="L53" s="18">
        <v>43.18</v>
      </c>
      <c r="M53" s="21">
        <f t="shared" si="0"/>
        <v>39.979999999999997</v>
      </c>
      <c r="N53" s="21">
        <v>0</v>
      </c>
      <c r="O53" s="21">
        <v>39.979999999999997</v>
      </c>
    </row>
    <row r="54" spans="2:15" ht="38.25" x14ac:dyDescent="0.2">
      <c r="C54" s="29"/>
      <c r="D54" s="29"/>
      <c r="E54" s="30"/>
      <c r="F54" s="31"/>
      <c r="G54" s="18" t="s">
        <v>32</v>
      </c>
      <c r="H54" s="18">
        <v>21010</v>
      </c>
      <c r="I54" s="19" t="s">
        <v>58</v>
      </c>
      <c r="J54" s="18" t="s">
        <v>56</v>
      </c>
      <c r="K54" s="33">
        <v>2.0230000000000001</v>
      </c>
      <c r="L54" s="18">
        <v>29.63</v>
      </c>
      <c r="M54" s="21">
        <f t="shared" si="0"/>
        <v>59.94</v>
      </c>
      <c r="N54" s="21">
        <v>0</v>
      </c>
      <c r="O54" s="21">
        <v>59.94</v>
      </c>
    </row>
    <row r="55" spans="2:15" ht="30" customHeight="1" x14ac:dyDescent="0.2">
      <c r="C55" s="29"/>
      <c r="D55" s="29"/>
      <c r="E55" s="30"/>
      <c r="F55" s="31"/>
      <c r="G55" s="18" t="s">
        <v>32</v>
      </c>
      <c r="H55" s="18">
        <v>21009</v>
      </c>
      <c r="I55" s="19" t="s">
        <v>59</v>
      </c>
      <c r="J55" s="18" t="s">
        <v>56</v>
      </c>
      <c r="K55" s="33">
        <v>6.25</v>
      </c>
      <c r="L55" s="18">
        <v>22.07</v>
      </c>
      <c r="M55" s="21">
        <f t="shared" si="0"/>
        <v>137.93</v>
      </c>
      <c r="N55" s="21">
        <v>0</v>
      </c>
      <c r="O55" s="21">
        <v>137.93</v>
      </c>
    </row>
    <row r="56" spans="2:15" ht="30" customHeight="1" x14ac:dyDescent="0.2">
      <c r="C56" s="29"/>
      <c r="D56" s="29"/>
      <c r="E56" s="30"/>
      <c r="F56" s="31"/>
      <c r="G56" s="18" t="s">
        <v>32</v>
      </c>
      <c r="H56" s="18">
        <v>11002</v>
      </c>
      <c r="I56" s="19" t="s">
        <v>60</v>
      </c>
      <c r="J56" s="18" t="s">
        <v>61</v>
      </c>
      <c r="K56" s="33">
        <v>7.8E-2</v>
      </c>
      <c r="L56" s="18">
        <v>55.2</v>
      </c>
      <c r="M56" s="21">
        <f t="shared" si="0"/>
        <v>4.3</v>
      </c>
      <c r="N56" s="21">
        <v>0</v>
      </c>
      <c r="O56" s="21">
        <v>4.3</v>
      </c>
    </row>
    <row r="57" spans="2:15" ht="30" customHeight="1" x14ac:dyDescent="0.2">
      <c r="C57" s="29"/>
      <c r="D57" s="29"/>
      <c r="E57" s="30"/>
      <c r="F57" s="31"/>
      <c r="G57" s="18" t="s">
        <v>32</v>
      </c>
      <c r="H57" s="18">
        <v>1332</v>
      </c>
      <c r="I57" s="19" t="s">
        <v>62</v>
      </c>
      <c r="J57" s="18" t="s">
        <v>61</v>
      </c>
      <c r="K57" s="33">
        <v>0.89600000000000002</v>
      </c>
      <c r="L57" s="18">
        <v>10.02</v>
      </c>
      <c r="M57" s="21">
        <f t="shared" si="0"/>
        <v>8.9700000000000006</v>
      </c>
      <c r="N57" s="21">
        <v>0</v>
      </c>
      <c r="O57" s="21">
        <v>8.9700000000000006</v>
      </c>
    </row>
    <row r="58" spans="2:15" ht="12.75" x14ac:dyDescent="0.2">
      <c r="B58" s="2"/>
      <c r="C58" s="2"/>
      <c r="D58" s="2"/>
      <c r="E58" s="2"/>
      <c r="F58" s="2"/>
      <c r="G58" s="2"/>
      <c r="H58" s="2"/>
      <c r="I58" s="25" t="s">
        <v>24</v>
      </c>
      <c r="J58" s="2" t="s">
        <v>24</v>
      </c>
      <c r="K58" s="2"/>
      <c r="L58" s="2"/>
      <c r="M58" s="26"/>
      <c r="N58" s="26"/>
      <c r="O58" s="26"/>
    </row>
    <row r="59" spans="2:15" ht="12.75" x14ac:dyDescent="0.2">
      <c r="B59" s="2"/>
      <c r="C59" s="2"/>
      <c r="E59" s="2"/>
      <c r="F59" s="2"/>
      <c r="G59" s="2"/>
      <c r="H59" s="2"/>
      <c r="I59" s="25"/>
      <c r="N59" s="2" t="s">
        <v>25</v>
      </c>
      <c r="O59" s="2" t="s">
        <v>26</v>
      </c>
    </row>
    <row r="60" spans="2:15" ht="12.75" x14ac:dyDescent="0.2">
      <c r="B60" s="2"/>
      <c r="C60" s="2"/>
      <c r="E60" s="2"/>
      <c r="F60" s="2"/>
      <c r="G60" s="2"/>
      <c r="H60" s="2"/>
      <c r="I60" s="25"/>
      <c r="L60" s="28" t="s">
        <v>16</v>
      </c>
      <c r="M60" s="28"/>
      <c r="N60" s="2">
        <f>ROUND(O60/O62,7)*100</f>
        <v>33.987439999999999</v>
      </c>
      <c r="O60" s="26">
        <f>SUM(N48:N57)</f>
        <v>247.85</v>
      </c>
    </row>
    <row r="61" spans="2:15" ht="12.75" x14ac:dyDescent="0.2">
      <c r="B61" s="2"/>
      <c r="C61" s="2"/>
      <c r="E61" s="2"/>
      <c r="F61" s="2"/>
      <c r="G61" s="2"/>
      <c r="H61" s="2"/>
      <c r="I61" s="25"/>
      <c r="L61" s="28" t="s">
        <v>27</v>
      </c>
      <c r="M61" s="28"/>
      <c r="N61" s="2">
        <f>ROUND(O61/O62,7)*100</f>
        <v>66.012559999999993</v>
      </c>
      <c r="O61" s="26">
        <f>SUM(O48:O57)</f>
        <v>481.39000000000004</v>
      </c>
    </row>
    <row r="62" spans="2:15" ht="12.75" x14ac:dyDescent="0.2">
      <c r="B62" s="2"/>
      <c r="C62" s="2"/>
      <c r="E62" s="2"/>
      <c r="F62" s="2"/>
      <c r="G62" s="2"/>
      <c r="H62" s="2"/>
      <c r="I62" s="25"/>
      <c r="L62" s="28" t="s">
        <v>28</v>
      </c>
      <c r="M62" s="28"/>
      <c r="N62" s="2">
        <f>N60+N61</f>
        <v>100</v>
      </c>
      <c r="O62" s="26">
        <f>O61+O60</f>
        <v>729.24</v>
      </c>
    </row>
    <row r="63" spans="2:15" ht="15" customHeight="1" x14ac:dyDescent="0.2">
      <c r="B63" s="2"/>
      <c r="C63" s="2"/>
      <c r="E63" s="2"/>
      <c r="F63" s="2"/>
      <c r="G63" s="2"/>
      <c r="H63" s="2"/>
      <c r="I63" s="25"/>
      <c r="J63" s="2"/>
      <c r="K63" s="2"/>
      <c r="L63" s="2"/>
      <c r="M63" s="26"/>
      <c r="N63" s="26"/>
      <c r="O63" s="26"/>
    </row>
    <row r="64" spans="2:15" ht="15" customHeight="1" thickBot="1" x14ac:dyDescent="0.25">
      <c r="B64" s="2"/>
      <c r="C64" s="2"/>
      <c r="E64" s="2"/>
      <c r="F64" s="2"/>
      <c r="G64" s="2"/>
      <c r="H64" s="2"/>
      <c r="I64" s="25"/>
      <c r="J64" s="2"/>
      <c r="K64" s="2"/>
      <c r="L64" s="2"/>
      <c r="M64" s="26"/>
      <c r="N64" s="26"/>
      <c r="O64" s="26"/>
    </row>
    <row r="65" spans="2:15" ht="15" customHeight="1" x14ac:dyDescent="0.2">
      <c r="B65" s="2"/>
      <c r="C65" s="3" t="s">
        <v>63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"/>
    </row>
    <row r="66" spans="2:15" ht="15" customHeight="1" thickBot="1" x14ac:dyDescent="0.25">
      <c r="B66" s="2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</row>
    <row r="67" spans="2:15" ht="1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 ht="25.5" x14ac:dyDescent="0.2">
      <c r="B68" s="12">
        <f>B47+1</f>
        <v>5</v>
      </c>
      <c r="C68" s="13" t="s">
        <v>6</v>
      </c>
      <c r="D68" s="14" t="s">
        <v>7</v>
      </c>
      <c r="E68" s="14" t="s">
        <v>8</v>
      </c>
      <c r="F68" s="14" t="s">
        <v>9</v>
      </c>
      <c r="G68" s="14" t="s">
        <v>10</v>
      </c>
      <c r="H68" s="14" t="s">
        <v>11</v>
      </c>
      <c r="I68" s="14" t="s">
        <v>12</v>
      </c>
      <c r="J68" s="14" t="s">
        <v>13</v>
      </c>
      <c r="K68" s="14" t="s">
        <v>14</v>
      </c>
      <c r="L68" s="14" t="s">
        <v>15</v>
      </c>
      <c r="M68" s="13" t="s">
        <v>9</v>
      </c>
      <c r="N68" s="13" t="s">
        <v>16</v>
      </c>
      <c r="O68" s="13" t="s">
        <v>17</v>
      </c>
    </row>
    <row r="69" spans="2:15" ht="15" customHeight="1" x14ac:dyDescent="0.2">
      <c r="B69" s="2"/>
      <c r="C69" s="29" t="str">
        <f>"COMP. 0"&amp;B68</f>
        <v>COMP. 05</v>
      </c>
      <c r="D69" s="29" t="s">
        <v>64</v>
      </c>
      <c r="E69" s="30" t="s">
        <v>46</v>
      </c>
      <c r="F69" s="31">
        <f>SUM(M69:M74)</f>
        <v>201.76000000000002</v>
      </c>
      <c r="G69" s="18" t="s">
        <v>20</v>
      </c>
      <c r="H69" s="18">
        <v>88315</v>
      </c>
      <c r="I69" s="19" t="s">
        <v>47</v>
      </c>
      <c r="J69" s="18" t="s">
        <v>22</v>
      </c>
      <c r="K69" s="33">
        <v>1.8280000000000001</v>
      </c>
      <c r="L69" s="18">
        <v>27.69</v>
      </c>
      <c r="M69" s="21">
        <f t="shared" ref="M69:M74" si="1">TRUNC(L69*K69,2)</f>
        <v>50.61</v>
      </c>
      <c r="N69" s="21">
        <v>39.92</v>
      </c>
      <c r="O69" s="21">
        <v>10.69</v>
      </c>
    </row>
    <row r="70" spans="2:15" ht="25.5" x14ac:dyDescent="0.2">
      <c r="B70" s="2"/>
      <c r="C70" s="29"/>
      <c r="D70" s="29"/>
      <c r="E70" s="30"/>
      <c r="F70" s="31"/>
      <c r="G70" s="18" t="s">
        <v>20</v>
      </c>
      <c r="H70" s="18">
        <v>88251</v>
      </c>
      <c r="I70" s="19" t="s">
        <v>48</v>
      </c>
      <c r="J70" s="18" t="s">
        <v>22</v>
      </c>
      <c r="K70" s="33">
        <v>1.502</v>
      </c>
      <c r="L70" s="18">
        <v>24.31</v>
      </c>
      <c r="M70" s="21">
        <f t="shared" si="1"/>
        <v>36.51</v>
      </c>
      <c r="N70" s="21">
        <v>27.72</v>
      </c>
      <c r="O70" s="21">
        <v>8.7899999999999991</v>
      </c>
    </row>
    <row r="71" spans="2:15" ht="25.5" x14ac:dyDescent="0.2">
      <c r="C71" s="29"/>
      <c r="D71" s="29"/>
      <c r="E71" s="30"/>
      <c r="F71" s="31"/>
      <c r="G71" s="18" t="s">
        <v>32</v>
      </c>
      <c r="H71" s="32">
        <v>11033</v>
      </c>
      <c r="I71" s="19" t="s">
        <v>65</v>
      </c>
      <c r="J71" s="18" t="s">
        <v>54</v>
      </c>
      <c r="K71" s="33">
        <v>2.1819999999999999</v>
      </c>
      <c r="L71" s="18">
        <v>7.8</v>
      </c>
      <c r="M71" s="21">
        <f t="shared" si="1"/>
        <v>17.010000000000002</v>
      </c>
      <c r="N71" s="21">
        <v>0</v>
      </c>
      <c r="O71" s="21">
        <v>17.010000000000002</v>
      </c>
    </row>
    <row r="72" spans="2:15" ht="38.25" x14ac:dyDescent="0.2">
      <c r="C72" s="29"/>
      <c r="D72" s="29"/>
      <c r="E72" s="30"/>
      <c r="F72" s="31"/>
      <c r="G72" s="18" t="s">
        <v>32</v>
      </c>
      <c r="H72" s="18">
        <v>21011</v>
      </c>
      <c r="I72" s="19" t="s">
        <v>57</v>
      </c>
      <c r="J72" s="18" t="s">
        <v>56</v>
      </c>
      <c r="K72" s="33">
        <v>2.0579999999999998</v>
      </c>
      <c r="L72" s="18">
        <v>43.18</v>
      </c>
      <c r="M72" s="21">
        <f t="shared" si="1"/>
        <v>88.86</v>
      </c>
      <c r="N72" s="21">
        <v>0</v>
      </c>
      <c r="O72" s="21">
        <v>88.86</v>
      </c>
    </row>
    <row r="73" spans="2:15" ht="25.5" x14ac:dyDescent="0.2">
      <c r="C73" s="29"/>
      <c r="D73" s="29"/>
      <c r="E73" s="30"/>
      <c r="F73" s="31"/>
      <c r="G73" s="18" t="s">
        <v>32</v>
      </c>
      <c r="H73" s="18">
        <v>11002</v>
      </c>
      <c r="I73" s="19" t="s">
        <v>60</v>
      </c>
      <c r="J73" s="18" t="s">
        <v>61</v>
      </c>
      <c r="K73" s="33">
        <v>6.0000000000000001E-3</v>
      </c>
      <c r="L73" s="18">
        <v>55.2</v>
      </c>
      <c r="M73" s="21">
        <f t="shared" si="1"/>
        <v>0.33</v>
      </c>
      <c r="N73" s="21">
        <v>0</v>
      </c>
      <c r="O73" s="21">
        <v>0.33</v>
      </c>
    </row>
    <row r="74" spans="2:15" ht="38.25" x14ac:dyDescent="0.2">
      <c r="C74" s="29"/>
      <c r="D74" s="29"/>
      <c r="E74" s="30"/>
      <c r="F74" s="31"/>
      <c r="G74" s="18" t="s">
        <v>32</v>
      </c>
      <c r="H74" s="18">
        <v>7568</v>
      </c>
      <c r="I74" s="19" t="s">
        <v>66</v>
      </c>
      <c r="J74" s="18" t="s">
        <v>54</v>
      </c>
      <c r="K74" s="33">
        <v>6.5449999999999999</v>
      </c>
      <c r="L74" s="18">
        <v>1.29</v>
      </c>
      <c r="M74" s="21">
        <f t="shared" si="1"/>
        <v>8.44</v>
      </c>
      <c r="N74" s="21">
        <v>0</v>
      </c>
      <c r="O74" s="21">
        <v>8.44</v>
      </c>
    </row>
    <row r="75" spans="2:15" ht="12.75" x14ac:dyDescent="0.2">
      <c r="B75" s="2"/>
      <c r="C75" s="2"/>
      <c r="D75" s="2"/>
      <c r="E75" s="2"/>
      <c r="F75" s="2"/>
      <c r="G75" s="2"/>
      <c r="H75" s="2"/>
      <c r="I75" s="25" t="s">
        <v>24</v>
      </c>
      <c r="J75" s="2" t="s">
        <v>24</v>
      </c>
      <c r="K75" s="2"/>
      <c r="L75" s="2"/>
      <c r="M75" s="26"/>
      <c r="N75" s="26"/>
      <c r="O75" s="26"/>
    </row>
    <row r="76" spans="2:15" ht="12.75" x14ac:dyDescent="0.2">
      <c r="B76" s="2"/>
      <c r="C76" s="2"/>
      <c r="E76" s="2"/>
      <c r="F76" s="2"/>
      <c r="G76" s="2"/>
      <c r="H76" s="2"/>
      <c r="I76" s="25"/>
      <c r="N76" s="2" t="s">
        <v>25</v>
      </c>
      <c r="O76" s="2" t="s">
        <v>26</v>
      </c>
    </row>
    <row r="77" spans="2:15" ht="12.75" x14ac:dyDescent="0.2">
      <c r="B77" s="2"/>
      <c r="C77" s="2"/>
      <c r="E77" s="2"/>
      <c r="F77" s="2"/>
      <c r="G77" s="2"/>
      <c r="H77" s="2"/>
      <c r="I77" s="25"/>
      <c r="L77" s="28" t="s">
        <v>16</v>
      </c>
      <c r="M77" s="28"/>
      <c r="N77" s="2">
        <f>ROUND(O77/O79,7)*100</f>
        <v>33.524979999999999</v>
      </c>
      <c r="O77" s="26">
        <f>SUM(N69:N74)</f>
        <v>67.64</v>
      </c>
    </row>
    <row r="78" spans="2:15" ht="12.75" x14ac:dyDescent="0.2">
      <c r="B78" s="2"/>
      <c r="C78" s="2"/>
      <c r="E78" s="2"/>
      <c r="F78" s="2"/>
      <c r="G78" s="2"/>
      <c r="H78" s="2"/>
      <c r="I78" s="25"/>
      <c r="L78" s="28" t="s">
        <v>27</v>
      </c>
      <c r="M78" s="28"/>
      <c r="N78" s="2">
        <f>ROUND(O78/O79,7)*100</f>
        <v>66.475020000000001</v>
      </c>
      <c r="O78" s="26">
        <f>SUM(O69:O74)</f>
        <v>134.12</v>
      </c>
    </row>
    <row r="79" spans="2:15" ht="12.75" x14ac:dyDescent="0.2">
      <c r="B79" s="2"/>
      <c r="C79" s="2"/>
      <c r="E79" s="2"/>
      <c r="F79" s="2"/>
      <c r="G79" s="2"/>
      <c r="H79" s="2"/>
      <c r="I79" s="25"/>
      <c r="L79" s="28" t="s">
        <v>28</v>
      </c>
      <c r="M79" s="28"/>
      <c r="N79" s="2">
        <f>N77+N78</f>
        <v>100</v>
      </c>
      <c r="O79" s="26">
        <f>O78+O77</f>
        <v>201.76</v>
      </c>
    </row>
    <row r="81" spans="1:18" ht="15" customHeight="1" thickBot="1" x14ac:dyDescent="0.25"/>
    <row r="82" spans="1:18" ht="15" customHeight="1" x14ac:dyDescent="0.2">
      <c r="C82" s="3" t="s">
        <v>67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</row>
    <row r="83" spans="1:18" ht="15" customHeight="1" thickBot="1" x14ac:dyDescent="0.25"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/>
    </row>
    <row r="84" spans="1:18" ht="1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25.5" x14ac:dyDescent="0.2">
      <c r="B85" s="12">
        <f>B68+1</f>
        <v>6</v>
      </c>
      <c r="C85" s="13" t="s">
        <v>6</v>
      </c>
      <c r="D85" s="14" t="s">
        <v>7</v>
      </c>
      <c r="E85" s="14" t="s">
        <v>8</v>
      </c>
      <c r="F85" s="14" t="s">
        <v>9</v>
      </c>
      <c r="G85" s="14" t="s">
        <v>10</v>
      </c>
      <c r="H85" s="14" t="s">
        <v>11</v>
      </c>
      <c r="I85" s="14" t="s">
        <v>12</v>
      </c>
      <c r="J85" s="14" t="s">
        <v>13</v>
      </c>
      <c r="K85" s="14" t="s">
        <v>14</v>
      </c>
      <c r="L85" s="14" t="s">
        <v>15</v>
      </c>
      <c r="M85" s="13" t="s">
        <v>9</v>
      </c>
      <c r="N85" s="13" t="s">
        <v>16</v>
      </c>
      <c r="O85" s="13" t="s">
        <v>17</v>
      </c>
      <c r="P85" s="2"/>
      <c r="Q85" s="2"/>
      <c r="R85" s="2"/>
    </row>
    <row r="86" spans="1:18" ht="38.25" x14ac:dyDescent="0.2">
      <c r="B86" s="2"/>
      <c r="C86" s="30" t="str">
        <f>"COMP. 0"&amp;B85</f>
        <v>COMP. 06</v>
      </c>
      <c r="D86" s="29" t="s">
        <v>68</v>
      </c>
      <c r="E86" s="30" t="s">
        <v>69</v>
      </c>
      <c r="F86" s="31">
        <f>SUM(M86:M92)</f>
        <v>15.57</v>
      </c>
      <c r="G86" s="18" t="s">
        <v>32</v>
      </c>
      <c r="H86" s="18">
        <v>43083</v>
      </c>
      <c r="I86" s="19" t="s">
        <v>70</v>
      </c>
      <c r="J86" s="18" t="s">
        <v>61</v>
      </c>
      <c r="K86" s="32">
        <v>0.99339</v>
      </c>
      <c r="L86" s="18">
        <v>12.42</v>
      </c>
      <c r="M86" s="21">
        <f t="shared" ref="M86:M92" si="2">TRUNC(L86*K86,2)</f>
        <v>12.33</v>
      </c>
      <c r="N86" s="21">
        <v>0</v>
      </c>
      <c r="O86" s="21">
        <v>12.33</v>
      </c>
      <c r="P86" s="2"/>
      <c r="Q86" s="2"/>
      <c r="R86" s="2"/>
    </row>
    <row r="87" spans="1:18" ht="25.5" x14ac:dyDescent="0.2">
      <c r="B87" s="2"/>
      <c r="C87" s="30"/>
      <c r="D87" s="29"/>
      <c r="E87" s="30"/>
      <c r="F87" s="30"/>
      <c r="G87" s="35" t="s">
        <v>71</v>
      </c>
      <c r="H87" s="18">
        <v>1400978</v>
      </c>
      <c r="I87" s="19" t="s">
        <v>72</v>
      </c>
      <c r="J87" s="18" t="s">
        <v>73</v>
      </c>
      <c r="K87" s="32">
        <v>6.6100000000000004E-3</v>
      </c>
      <c r="L87" s="18">
        <v>195.31</v>
      </c>
      <c r="M87" s="21">
        <f t="shared" si="2"/>
        <v>1.29</v>
      </c>
      <c r="N87" s="21">
        <v>0.81</v>
      </c>
      <c r="O87" s="21">
        <v>0.48</v>
      </c>
      <c r="P87" s="2"/>
      <c r="Q87" s="2"/>
      <c r="R87" s="2"/>
    </row>
    <row r="88" spans="1:18" ht="25.5" x14ac:dyDescent="0.2">
      <c r="B88" s="2"/>
      <c r="C88" s="30"/>
      <c r="D88" s="29"/>
      <c r="E88" s="30"/>
      <c r="F88" s="30"/>
      <c r="G88" s="18" t="s">
        <v>20</v>
      </c>
      <c r="H88" s="18">
        <v>88240</v>
      </c>
      <c r="I88" s="19" t="s">
        <v>74</v>
      </c>
      <c r="J88" s="18" t="s">
        <v>22</v>
      </c>
      <c r="K88" s="33">
        <v>1.2999999999999999E-3</v>
      </c>
      <c r="L88" s="18">
        <v>23.12</v>
      </c>
      <c r="M88" s="21">
        <f t="shared" si="2"/>
        <v>0.03</v>
      </c>
      <c r="N88" s="21">
        <v>0.02</v>
      </c>
      <c r="O88" s="21">
        <v>0.01</v>
      </c>
      <c r="P88" s="2"/>
      <c r="Q88" s="2"/>
      <c r="R88" s="2"/>
    </row>
    <row r="89" spans="1:18" ht="25.5" x14ac:dyDescent="0.2">
      <c r="B89" s="2"/>
      <c r="C89" s="30"/>
      <c r="D89" s="29"/>
      <c r="E89" s="30"/>
      <c r="F89" s="30"/>
      <c r="G89" s="18" t="s">
        <v>20</v>
      </c>
      <c r="H89" s="18">
        <v>88278</v>
      </c>
      <c r="I89" s="19" t="s">
        <v>75</v>
      </c>
      <c r="J89" s="18" t="s">
        <v>22</v>
      </c>
      <c r="K89" s="33">
        <v>5.0000000000000001E-3</v>
      </c>
      <c r="L89" s="18">
        <v>32.04</v>
      </c>
      <c r="M89" s="21">
        <f t="shared" si="2"/>
        <v>0.16</v>
      </c>
      <c r="N89" s="21">
        <v>0.14000000000000001</v>
      </c>
      <c r="O89" s="21">
        <v>0.02</v>
      </c>
      <c r="P89" s="2"/>
      <c r="Q89" s="2"/>
      <c r="R89" s="2"/>
    </row>
    <row r="90" spans="1:18" ht="12.75" customHeight="1" x14ac:dyDescent="0.2">
      <c r="A90" s="2"/>
      <c r="B90" s="2"/>
      <c r="C90" s="30"/>
      <c r="D90" s="29"/>
      <c r="E90" s="30"/>
      <c r="F90" s="30"/>
      <c r="G90" s="18" t="s">
        <v>20</v>
      </c>
      <c r="H90" s="18">
        <v>88317</v>
      </c>
      <c r="I90" s="19" t="s">
        <v>76</v>
      </c>
      <c r="J90" s="18" t="s">
        <v>22</v>
      </c>
      <c r="K90" s="33">
        <v>2.8299999999999999E-2</v>
      </c>
      <c r="L90" s="18">
        <v>32.340000000000003</v>
      </c>
      <c r="M90" s="21">
        <f t="shared" si="2"/>
        <v>0.91</v>
      </c>
      <c r="N90" s="21">
        <v>0.72</v>
      </c>
      <c r="O90" s="21">
        <v>0.19</v>
      </c>
      <c r="P90" s="2"/>
      <c r="Q90" s="2"/>
      <c r="R90" s="2"/>
    </row>
    <row r="91" spans="1:18" ht="38.25" x14ac:dyDescent="0.2">
      <c r="A91" s="2"/>
      <c r="B91" s="2"/>
      <c r="C91" s="30"/>
      <c r="D91" s="29"/>
      <c r="E91" s="30"/>
      <c r="F91" s="30"/>
      <c r="G91" s="18" t="s">
        <v>20</v>
      </c>
      <c r="H91" s="18">
        <v>93287</v>
      </c>
      <c r="I91" s="19" t="s">
        <v>77</v>
      </c>
      <c r="J91" s="18" t="s">
        <v>78</v>
      </c>
      <c r="K91" s="33">
        <v>1.5100000000000001E-3</v>
      </c>
      <c r="L91" s="18">
        <v>380.05</v>
      </c>
      <c r="M91" s="21">
        <f t="shared" si="2"/>
        <v>0.56999999999999995</v>
      </c>
      <c r="N91" s="21">
        <v>7.0000000000000007E-2</v>
      </c>
      <c r="O91" s="21">
        <v>0.5</v>
      </c>
      <c r="P91" s="2"/>
      <c r="Q91" s="2"/>
      <c r="R91" s="2"/>
    </row>
    <row r="92" spans="1:18" ht="38.25" x14ac:dyDescent="0.2">
      <c r="A92" s="2"/>
      <c r="B92" s="2"/>
      <c r="C92" s="30"/>
      <c r="D92" s="29"/>
      <c r="E92" s="30"/>
      <c r="F92" s="30"/>
      <c r="G92" s="18" t="s">
        <v>20</v>
      </c>
      <c r="H92" s="18">
        <v>93288</v>
      </c>
      <c r="I92" s="19" t="s">
        <v>79</v>
      </c>
      <c r="J92" s="18" t="s">
        <v>80</v>
      </c>
      <c r="K92" s="33">
        <v>1.4E-3</v>
      </c>
      <c r="L92" s="18">
        <v>204.58</v>
      </c>
      <c r="M92" s="21">
        <f t="shared" si="2"/>
        <v>0.28000000000000003</v>
      </c>
      <c r="N92" s="21">
        <v>0.06</v>
      </c>
      <c r="O92" s="21">
        <v>0.22</v>
      </c>
      <c r="P92" s="2"/>
      <c r="Q92" s="2"/>
      <c r="R92" s="2"/>
    </row>
    <row r="93" spans="1:18" ht="12.75" x14ac:dyDescent="0.2">
      <c r="A93" s="2"/>
      <c r="B93" s="2"/>
      <c r="C93" s="2"/>
      <c r="D93" s="2"/>
      <c r="E93" s="2"/>
      <c r="F93" s="2"/>
      <c r="G93" s="2"/>
      <c r="H93" s="2"/>
      <c r="I93" s="25" t="s">
        <v>24</v>
      </c>
      <c r="J93" s="2" t="s">
        <v>24</v>
      </c>
      <c r="K93" s="2"/>
      <c r="L93" s="2"/>
      <c r="M93" s="26"/>
      <c r="N93" s="26"/>
      <c r="O93" s="26"/>
      <c r="P93" s="2"/>
      <c r="Q93" s="2"/>
      <c r="R93" s="2"/>
    </row>
    <row r="94" spans="1:18" ht="12.75" customHeight="1" x14ac:dyDescent="0.2">
      <c r="A94" s="2"/>
      <c r="B94" s="2"/>
      <c r="C94" s="2"/>
      <c r="E94" s="2"/>
      <c r="F94" s="2"/>
      <c r="G94" s="2"/>
      <c r="H94" s="2"/>
      <c r="I94" s="25"/>
      <c r="N94" s="2" t="s">
        <v>25</v>
      </c>
      <c r="O94" s="2" t="s">
        <v>26</v>
      </c>
      <c r="P94" s="2"/>
      <c r="Q94" s="2"/>
      <c r="R94" s="2"/>
    </row>
    <row r="95" spans="1:18" ht="12.75" x14ac:dyDescent="0.2">
      <c r="A95" s="2"/>
      <c r="B95" s="2"/>
      <c r="C95" s="2"/>
      <c r="D95" s="27" t="s">
        <v>81</v>
      </c>
      <c r="E95" s="2"/>
      <c r="F95" s="2"/>
      <c r="G95" s="2"/>
      <c r="H95" s="2"/>
      <c r="I95" s="25"/>
      <c r="L95" s="28" t="s">
        <v>16</v>
      </c>
      <c r="M95" s="28"/>
      <c r="N95" s="2">
        <f>ROUND(O95/O97,7)*100</f>
        <v>11.68915</v>
      </c>
      <c r="O95" s="26">
        <f>SUM(N86:N92)</f>
        <v>1.82</v>
      </c>
      <c r="P95" s="2"/>
      <c r="Q95" s="2"/>
      <c r="R95" s="2"/>
    </row>
    <row r="96" spans="1:18" ht="12.75" customHeight="1" x14ac:dyDescent="0.2">
      <c r="A96" s="2"/>
      <c r="B96" s="2"/>
      <c r="C96" s="2"/>
      <c r="D96" s="27" t="str">
        <f>"* Valores unitários retirados da vigente SINAPI ("&amp;(TEXT(T3,"mmmm"))&amp;" "&amp;(TEXT(T3,"aaaa"))&amp;"). Sem desoneração. Data de referência técnica: "&amp;(TEXT(U3,"dd/mm/aa"))</f>
        <v>* Valores unitários retirados da vigente SINAPI (outubro 2024). Sem desoneração. Data de referência técnica: 11/11/24</v>
      </c>
      <c r="E96" s="2"/>
      <c r="F96" s="2"/>
      <c r="G96" s="2"/>
      <c r="H96" s="2"/>
      <c r="I96" s="25"/>
      <c r="L96" s="28" t="s">
        <v>27</v>
      </c>
      <c r="M96" s="28"/>
      <c r="N96" s="2">
        <f>ROUND(O96/O97,7)*100</f>
        <v>88.310850000000002</v>
      </c>
      <c r="O96" s="26">
        <f>SUM(O86:O92)</f>
        <v>13.75</v>
      </c>
      <c r="P96" s="2"/>
      <c r="Q96" s="2"/>
      <c r="R96" s="2"/>
    </row>
    <row r="97" spans="1:18" ht="12.75" x14ac:dyDescent="0.2">
      <c r="A97" s="2"/>
      <c r="B97" s="2"/>
      <c r="C97" s="2"/>
      <c r="D97" s="27" t="s">
        <v>82</v>
      </c>
      <c r="E97" s="2"/>
      <c r="F97" s="2"/>
      <c r="G97" s="2"/>
      <c r="H97" s="2"/>
      <c r="I97" s="25"/>
      <c r="L97" s="28" t="s">
        <v>28</v>
      </c>
      <c r="M97" s="28"/>
      <c r="N97" s="2">
        <f>N95+N96</f>
        <v>100</v>
      </c>
      <c r="O97" s="2">
        <f>O96+O95</f>
        <v>15.57</v>
      </c>
      <c r="P97" s="2"/>
      <c r="Q97" s="2"/>
      <c r="R97" s="2"/>
    </row>
    <row r="98" spans="1:18" ht="1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C100" s="36">
        <v>45754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7"/>
      <c r="O100" s="37"/>
    </row>
    <row r="101" spans="1:18" ht="12.75" customHeight="1" x14ac:dyDescent="0.2">
      <c r="A101" s="2"/>
      <c r="C101" s="2"/>
      <c r="D101" s="2"/>
      <c r="E101" s="2"/>
      <c r="F101" s="2"/>
      <c r="G101" s="2"/>
      <c r="H101" s="2"/>
      <c r="I101" s="2"/>
    </row>
    <row r="102" spans="1:18" ht="12.75" customHeight="1" x14ac:dyDescent="0.25">
      <c r="A102" s="2"/>
      <c r="C102" s="2"/>
      <c r="D102" s="2"/>
      <c r="E102" s="2"/>
      <c r="F102" s="2"/>
      <c r="G102" s="2"/>
      <c r="H102" s="2"/>
      <c r="I102" s="2"/>
      <c r="M102" s="38"/>
      <c r="N102" s="38"/>
      <c r="O102" s="38"/>
    </row>
    <row r="103" spans="1:18" ht="12.75" customHeight="1" x14ac:dyDescent="0.25">
      <c r="A103" s="2"/>
      <c r="C103" s="2"/>
      <c r="D103" s="2"/>
      <c r="E103" s="2"/>
      <c r="F103" s="26"/>
      <c r="G103" s="2"/>
      <c r="H103" s="2"/>
      <c r="I103" s="2"/>
      <c r="M103" s="38"/>
      <c r="N103" s="38"/>
      <c r="O103" s="38"/>
    </row>
    <row r="104" spans="1:18" ht="12.75" customHeight="1" x14ac:dyDescent="0.25">
      <c r="A104" s="2"/>
      <c r="D104" s="39"/>
      <c r="E104" s="39"/>
      <c r="F104" s="2"/>
      <c r="G104" s="2"/>
      <c r="H104" s="2"/>
      <c r="I104" s="2" t="s">
        <v>83</v>
      </c>
      <c r="J104" s="40"/>
      <c r="K104" s="40"/>
      <c r="M104" s="38"/>
      <c r="N104" s="38"/>
      <c r="O104" s="38"/>
    </row>
    <row r="105" spans="1:18" ht="12.75" customHeight="1" x14ac:dyDescent="0.25">
      <c r="A105" s="2"/>
      <c r="D105" s="41"/>
      <c r="E105" s="41"/>
      <c r="F105" s="2"/>
      <c r="G105" s="2"/>
      <c r="H105" s="2"/>
      <c r="I105" s="2"/>
      <c r="J105" s="28"/>
      <c r="K105" s="28"/>
      <c r="L105" s="2"/>
      <c r="M105" s="38"/>
      <c r="N105" s="38"/>
      <c r="O105" s="38"/>
    </row>
    <row r="106" spans="1:18" ht="15" customHeigh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8" ht="15" customHeigh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8" ht="15" customHeigh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8" ht="15" customHeigh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8" ht="15" customHeigh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8" ht="15" customHeigh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8" ht="15" customHeigh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8" ht="1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" customHeigh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ht="15" customHeigh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8" ht="15" customHeight="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8" ht="15" customHeight="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8" ht="15" customHeight="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8" ht="12.7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8" ht="15" customHeight="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8" ht="15" customHeight="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8" ht="15" customHeight="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8" ht="15" customHeight="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8" ht="15" customHeight="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8" ht="15" customHeight="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8" ht="15" customHeigh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8" ht="15" customHeigh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8" ht="1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2.75" customHeight="1" x14ac:dyDescent="0.2">
      <c r="A996" s="2"/>
      <c r="B996" s="2"/>
      <c r="P996" s="2"/>
      <c r="Q996" s="2"/>
      <c r="R996" s="2"/>
    </row>
    <row r="997" spans="1:18" ht="12.75" customHeight="1" x14ac:dyDescent="0.2">
      <c r="A997" s="2"/>
      <c r="B997" s="2"/>
      <c r="P997" s="2"/>
      <c r="Q997" s="2"/>
      <c r="R997" s="2"/>
    </row>
    <row r="998" spans="1:18" ht="12.75" customHeight="1" x14ac:dyDescent="0.2">
      <c r="A998" s="2"/>
      <c r="B998" s="2"/>
      <c r="P998" s="2"/>
      <c r="Q998" s="2"/>
      <c r="R998" s="2"/>
    </row>
    <row r="999" spans="1:18" ht="12.75" customHeight="1" x14ac:dyDescent="0.2">
      <c r="A999" s="2"/>
      <c r="B999" s="2"/>
      <c r="P999" s="2"/>
      <c r="Q999" s="2"/>
      <c r="R999" s="2"/>
    </row>
    <row r="1000" spans="1:18" ht="12.75" customHeight="1" x14ac:dyDescent="0.2">
      <c r="A1000" s="2"/>
      <c r="B1000" s="2"/>
      <c r="P1000" s="2"/>
      <c r="Q1000" s="2"/>
      <c r="R1000" s="2"/>
    </row>
    <row r="1001" spans="1:18" ht="12.75" customHeight="1" x14ac:dyDescent="0.2">
      <c r="A1001" s="2"/>
      <c r="B1001" s="2"/>
      <c r="P1001" s="2"/>
      <c r="Q1001" s="2"/>
      <c r="R1001" s="2"/>
    </row>
    <row r="1002" spans="1:18" ht="12.75" customHeight="1" x14ac:dyDescent="0.2">
      <c r="A1002" s="2"/>
      <c r="B1002" s="2"/>
      <c r="P1002" s="2"/>
      <c r="Q1002" s="2"/>
      <c r="R1002" s="2"/>
    </row>
    <row r="1003" spans="1:18" ht="12.75" customHeight="1" x14ac:dyDescent="0.2">
      <c r="A1003" s="2"/>
      <c r="B1003" s="2"/>
      <c r="P1003" s="2"/>
      <c r="Q1003" s="2"/>
      <c r="R1003" s="2"/>
    </row>
    <row r="1004" spans="1:18" ht="12.75" customHeight="1" x14ac:dyDescent="0.2">
      <c r="A1004" s="2"/>
      <c r="B1004" s="2"/>
      <c r="P1004" s="2"/>
      <c r="Q1004" s="2"/>
      <c r="R1004" s="2"/>
    </row>
    <row r="1005" spans="1:18" ht="12.75" customHeight="1" x14ac:dyDescent="0.2">
      <c r="A1005" s="2"/>
      <c r="B1005" s="2"/>
      <c r="P1005" s="2"/>
      <c r="Q1005" s="2"/>
      <c r="R1005" s="2"/>
    </row>
    <row r="1006" spans="1:18" ht="12.75" customHeight="1" x14ac:dyDescent="0.2">
      <c r="A1006" s="2"/>
      <c r="B1006" s="2"/>
      <c r="P1006" s="2"/>
      <c r="Q1006" s="2"/>
      <c r="R1006" s="2"/>
    </row>
    <row r="1007" spans="1:18" ht="12.75" customHeight="1" x14ac:dyDescent="0.2">
      <c r="A1007" s="2"/>
      <c r="B1007" s="2"/>
      <c r="P1007" s="2"/>
      <c r="Q1007" s="2"/>
      <c r="R1007" s="2"/>
    </row>
    <row r="1008" spans="1:18" ht="12.75" customHeight="1" x14ac:dyDescent="0.2">
      <c r="A1008" s="2"/>
      <c r="B1008" s="2"/>
      <c r="P1008" s="2"/>
      <c r="Q1008" s="2"/>
      <c r="R1008" s="2"/>
    </row>
    <row r="1009" spans="1:18" ht="12.75" customHeight="1" x14ac:dyDescent="0.2">
      <c r="A1009" s="2"/>
      <c r="B1009" s="2"/>
      <c r="P1009" s="2"/>
      <c r="Q1009" s="2"/>
      <c r="R1009" s="2"/>
    </row>
    <row r="1010" spans="1:18" ht="12.75" customHeight="1" x14ac:dyDescent="0.2">
      <c r="A1010" s="2"/>
      <c r="B1010" s="2"/>
      <c r="P1010" s="2"/>
      <c r="Q1010" s="2"/>
      <c r="R1010" s="2"/>
    </row>
    <row r="1011" spans="1:18" ht="12.75" customHeight="1" x14ac:dyDescent="0.2">
      <c r="A1011" s="2"/>
      <c r="B1011" s="2"/>
      <c r="P1011" s="2"/>
      <c r="Q1011" s="2"/>
      <c r="R1011" s="2"/>
    </row>
    <row r="1012" spans="1:18" ht="12.75" customHeight="1" x14ac:dyDescent="0.2">
      <c r="A1012" s="2"/>
      <c r="B1012" s="2"/>
      <c r="P1012" s="2"/>
      <c r="Q1012" s="2"/>
      <c r="R1012" s="2"/>
    </row>
    <row r="1013" spans="1:18" ht="12.75" customHeight="1" x14ac:dyDescent="0.2">
      <c r="A1013" s="2"/>
      <c r="B1013" s="2"/>
      <c r="P1013" s="2"/>
      <c r="Q1013" s="2"/>
      <c r="R1013" s="2"/>
    </row>
    <row r="1014" spans="1:18" ht="12.75" customHeight="1" x14ac:dyDescent="0.2">
      <c r="A1014" s="2"/>
      <c r="B1014" s="2"/>
      <c r="P1014" s="2"/>
      <c r="Q1014" s="2"/>
      <c r="R1014" s="2"/>
    </row>
    <row r="1015" spans="1:18" ht="12.75" customHeight="1" x14ac:dyDescent="0.2">
      <c r="A1015" s="2"/>
      <c r="B1015" s="2"/>
      <c r="P1015" s="2"/>
      <c r="Q1015" s="2"/>
      <c r="R1015" s="2"/>
    </row>
    <row r="1016" spans="1:18" ht="12.75" customHeight="1" x14ac:dyDescent="0.2">
      <c r="A1016" s="2"/>
      <c r="B1016" s="2"/>
      <c r="P1016" s="2"/>
      <c r="Q1016" s="2"/>
      <c r="R1016" s="2"/>
    </row>
    <row r="1017" spans="1:18" ht="12.75" customHeight="1" x14ac:dyDescent="0.2">
      <c r="A1017" s="2"/>
      <c r="B1017" s="2"/>
      <c r="P1017" s="2"/>
      <c r="Q1017" s="2"/>
      <c r="R1017" s="2"/>
    </row>
    <row r="1018" spans="1:18" ht="12.75" customHeight="1" x14ac:dyDescent="0.2">
      <c r="A1018" s="2"/>
      <c r="B1018" s="2"/>
      <c r="P1018" s="2"/>
      <c r="Q1018" s="2"/>
      <c r="R1018" s="2"/>
    </row>
    <row r="1019" spans="1:18" ht="12.75" customHeight="1" x14ac:dyDescent="0.2">
      <c r="A1019" s="2"/>
      <c r="B1019" s="2"/>
      <c r="P1019" s="2"/>
      <c r="Q1019" s="2"/>
      <c r="R1019" s="2"/>
    </row>
    <row r="1020" spans="1:18" ht="12.75" customHeight="1" x14ac:dyDescent="0.2">
      <c r="A1020" s="2"/>
      <c r="B1020" s="2"/>
      <c r="P1020" s="2"/>
      <c r="Q1020" s="2"/>
      <c r="R1020" s="2"/>
    </row>
    <row r="1021" spans="1:18" ht="12.75" customHeight="1" x14ac:dyDescent="0.2">
      <c r="A1021" s="2"/>
      <c r="B1021" s="2"/>
      <c r="P1021" s="2"/>
      <c r="Q1021" s="2"/>
      <c r="R1021" s="2"/>
    </row>
    <row r="1022" spans="1:18" ht="12.75" customHeight="1" x14ac:dyDescent="0.2">
      <c r="A1022" s="2"/>
      <c r="B1022" s="2"/>
      <c r="P1022" s="2"/>
      <c r="Q1022" s="2"/>
      <c r="R1022" s="2"/>
    </row>
    <row r="1023" spans="1:18" ht="12.75" customHeight="1" x14ac:dyDescent="0.2">
      <c r="A1023" s="2"/>
      <c r="B1023" s="2"/>
      <c r="P1023" s="2"/>
      <c r="Q1023" s="2"/>
      <c r="R1023" s="2"/>
    </row>
    <row r="1024" spans="1:18" ht="12.75" customHeight="1" x14ac:dyDescent="0.2">
      <c r="A1024" s="2"/>
      <c r="B1024" s="2"/>
      <c r="P1024" s="2"/>
      <c r="Q1024" s="2"/>
      <c r="R1024" s="2"/>
    </row>
    <row r="1025" spans="1:18" ht="12.75" customHeight="1" x14ac:dyDescent="0.2">
      <c r="A1025" s="2"/>
      <c r="B1025" s="2"/>
      <c r="P1025" s="2"/>
      <c r="Q1025" s="2"/>
      <c r="R1025" s="2"/>
    </row>
    <row r="1026" spans="1:18" ht="12.75" customHeight="1" x14ac:dyDescent="0.2">
      <c r="A1026" s="2"/>
      <c r="B1026" s="2"/>
      <c r="P1026" s="2"/>
      <c r="Q1026" s="2"/>
      <c r="R1026" s="2"/>
    </row>
    <row r="1027" spans="1:18" ht="12.75" customHeight="1" x14ac:dyDescent="0.2">
      <c r="A1027" s="2"/>
      <c r="B1027" s="2"/>
      <c r="P1027" s="2"/>
      <c r="Q1027" s="2"/>
      <c r="R1027" s="2"/>
    </row>
    <row r="1028" spans="1:18" ht="12.75" customHeight="1" x14ac:dyDescent="0.2">
      <c r="A1028" s="2"/>
      <c r="B1028" s="2"/>
      <c r="P1028" s="2"/>
      <c r="Q1028" s="2"/>
      <c r="R1028" s="2"/>
    </row>
    <row r="1029" spans="1:18" ht="12.75" customHeight="1" x14ac:dyDescent="0.2">
      <c r="A1029" s="2"/>
      <c r="B1029" s="2"/>
      <c r="P1029" s="2"/>
      <c r="Q1029" s="2"/>
      <c r="R1029" s="2"/>
    </row>
    <row r="1030" spans="1:18" ht="12.75" customHeight="1" x14ac:dyDescent="0.2">
      <c r="A1030" s="2"/>
      <c r="B1030" s="2"/>
      <c r="P1030" s="2"/>
      <c r="Q1030" s="2"/>
      <c r="R1030" s="2"/>
    </row>
    <row r="1031" spans="1:18" ht="12.75" customHeight="1" x14ac:dyDescent="0.2">
      <c r="A1031" s="2"/>
    </row>
    <row r="1032" spans="1:18" ht="12.75" customHeight="1" x14ac:dyDescent="0.2">
      <c r="A1032" s="2"/>
    </row>
    <row r="1033" spans="1:18" ht="12.75" customHeight="1" x14ac:dyDescent="0.2">
      <c r="A1033" s="2"/>
    </row>
    <row r="1034" spans="1:18" ht="12.75" customHeight="1" x14ac:dyDescent="0.2">
      <c r="A1034" s="2"/>
    </row>
    <row r="1035" spans="1:18" ht="12.75" customHeight="1" x14ac:dyDescent="0.2">
      <c r="A1035" s="2"/>
    </row>
    <row r="1036" spans="1:18" ht="12.75" customHeight="1" x14ac:dyDescent="0.2">
      <c r="A1036" s="2"/>
    </row>
  </sheetData>
  <mergeCells count="53">
    <mergeCell ref="D105:E105"/>
    <mergeCell ref="J105:K105"/>
    <mergeCell ref="L95:M95"/>
    <mergeCell ref="L96:M96"/>
    <mergeCell ref="L97:M97"/>
    <mergeCell ref="C100:M100"/>
    <mergeCell ref="D104:E104"/>
    <mergeCell ref="J104:K104"/>
    <mergeCell ref="L77:M77"/>
    <mergeCell ref="L78:M78"/>
    <mergeCell ref="L79:M79"/>
    <mergeCell ref="C82:O83"/>
    <mergeCell ref="C86:C92"/>
    <mergeCell ref="D86:D92"/>
    <mergeCell ref="E86:E92"/>
    <mergeCell ref="F86:F92"/>
    <mergeCell ref="L60:M60"/>
    <mergeCell ref="L61:M61"/>
    <mergeCell ref="L62:M62"/>
    <mergeCell ref="C65:O66"/>
    <mergeCell ref="C69:C74"/>
    <mergeCell ref="D69:D74"/>
    <mergeCell ref="E69:E74"/>
    <mergeCell ref="F69:F74"/>
    <mergeCell ref="L39:M39"/>
    <mergeCell ref="L40:M40"/>
    <mergeCell ref="L41:M41"/>
    <mergeCell ref="C44:O45"/>
    <mergeCell ref="C48:C57"/>
    <mergeCell ref="D48:D57"/>
    <mergeCell ref="E48:E57"/>
    <mergeCell ref="F48:F57"/>
    <mergeCell ref="L25:M25"/>
    <mergeCell ref="L26:M26"/>
    <mergeCell ref="L27:M27"/>
    <mergeCell ref="C30:O31"/>
    <mergeCell ref="C34:C36"/>
    <mergeCell ref="D34:D36"/>
    <mergeCell ref="E34:E36"/>
    <mergeCell ref="F34:F36"/>
    <mergeCell ref="L11:M11"/>
    <mergeCell ref="L12:M12"/>
    <mergeCell ref="C15:O16"/>
    <mergeCell ref="C19:C22"/>
    <mergeCell ref="D19:D22"/>
    <mergeCell ref="E19:E22"/>
    <mergeCell ref="F19:F22"/>
    <mergeCell ref="C2:O3"/>
    <mergeCell ref="C6:C7"/>
    <mergeCell ref="D6:D7"/>
    <mergeCell ref="E6:E7"/>
    <mergeCell ref="F6:F7"/>
    <mergeCell ref="L10:M10"/>
  </mergeCells>
  <pageMargins left="0.51181102362204722" right="0.51181102362204722" top="1.1811023622047245" bottom="0.59055118110236227" header="0" footer="0"/>
  <pageSetup paperSize="9" scale="53" fitToHeight="0" orientation="landscape" r:id="rId1"/>
  <headerFooter>
    <oddFooter>&amp;R&amp;P</oddFooter>
  </headerFooter>
  <rowBreaks count="2" manualBreakCount="2">
    <brk id="43" max="16383" man="1"/>
    <brk id="81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</vt:lpstr>
      <vt:lpstr>Composição!Area_de_impressao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 04</dc:creator>
  <cp:lastModifiedBy>Obras 04</cp:lastModifiedBy>
  <dcterms:created xsi:type="dcterms:W3CDTF">2025-06-04T11:56:03Z</dcterms:created>
  <dcterms:modified xsi:type="dcterms:W3CDTF">2025-06-04T11:56:21Z</dcterms:modified>
</cp:coreProperties>
</file>